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firstSheet="10" activeTab="18"/>
  </bookViews>
  <sheets>
    <sheet name="Resultat" sheetId="1" r:id="rId1"/>
    <sheet name="Resultat-3M" sheetId="2" r:id="rId2"/>
    <sheet name="Resultat-YTD" sheetId="3" r:id="rId3"/>
    <sheet name="Resultat-LTM" sheetId="4" r:id="rId4"/>
    <sheet name="Totalresultat" sheetId="5" r:id="rId5"/>
    <sheet name="Totalresultat-3M" sheetId="6" r:id="rId6"/>
    <sheet name="Totalresultat-YTD" sheetId="7" r:id="rId7"/>
    <sheet name="Totalresultat-LTM" sheetId="8" r:id="rId8"/>
    <sheet name="Kassaflöde" sheetId="9" r:id="rId9"/>
    <sheet name="Kassaflöde-3M" sheetId="10" r:id="rId10"/>
    <sheet name="Kassaflöde-YTD" sheetId="11" r:id="rId11"/>
    <sheet name="Balansräkning" sheetId="12" r:id="rId12"/>
    <sheet name="Balansräkning-3M" sheetId="13" r:id="rId13"/>
    <sheet name="Eget kapital" sheetId="14" r:id="rId14"/>
    <sheet name="Eget kapital-YTD" sheetId="15" r:id="rId15"/>
    <sheet name="Nyckeltal" sheetId="16" r:id="rId16"/>
    <sheet name="Nyckeltal-YTD" sheetId="17" r:id="rId17"/>
    <sheet name="Divisioner" sheetId="18" r:id="rId18"/>
    <sheet name="Divisioner-3M" sheetId="19" r:id="rId19"/>
  </sheets>
  <externalReferences>
    <externalReference r:id="rId22"/>
    <externalReference r:id="rId23"/>
    <externalReference r:id="rId24"/>
  </externalReferences>
  <definedNames>
    <definedName name="LngSWE" localSheetId="17">'[3]Admin'!$Q$21</definedName>
    <definedName name="LngSWE" localSheetId="18">'[3]Admin'!$Q$21</definedName>
    <definedName name="LngSWE">'[1]Admin'!$Q$21</definedName>
    <definedName name="_xlnm.Print_Area" localSheetId="16">'Nyckeltal-YTD'!$B$1:$AI$20</definedName>
  </definedNames>
  <calcPr fullCalcOnLoad="1"/>
</workbook>
</file>

<file path=xl/comments1.xml><?xml version="1.0" encoding="utf-8"?>
<comments xmlns="http://schemas.openxmlformats.org/spreadsheetml/2006/main">
  <authors>
    <author>Kr?s Andrei, Stockholm</author>
  </authors>
  <commentList>
    <comment ref="I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</commentList>
</comments>
</file>

<file path=xl/comments10.xml><?xml version="1.0" encoding="utf-8"?>
<comments xmlns="http://schemas.openxmlformats.org/spreadsheetml/2006/main">
  <authors>
    <author>Kr?s Andrei, Stockholm</author>
  </authors>
  <commentList>
    <comment ref="AB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11.xml><?xml version="1.0" encoding="utf-8"?>
<comments xmlns="http://schemas.openxmlformats.org/spreadsheetml/2006/main">
  <authors>
    <author>Belin Jonas, Dfind</author>
  </authors>
  <commentList>
    <comment ref="I9" authorId="0">
      <text>
        <r>
          <rPr>
            <b/>
            <sz val="9"/>
            <rFont val="Tahoma"/>
            <family val="2"/>
          </rPr>
          <t>Belin Jonas, Dfind:</t>
        </r>
        <r>
          <rPr>
            <sz val="9"/>
            <rFont val="Tahoma"/>
            <family val="2"/>
          </rPr>
          <t xml:space="preserve">
ändrat så stämmer med Q3 rapport
</t>
        </r>
      </text>
    </comment>
    <comment ref="I10" authorId="0">
      <text>
        <r>
          <rPr>
            <b/>
            <sz val="9"/>
            <rFont val="Tahoma"/>
            <family val="2"/>
          </rPr>
          <t>Belin Jonas, Dfind:</t>
        </r>
        <r>
          <rPr>
            <sz val="9"/>
            <rFont val="Tahoma"/>
            <family val="2"/>
          </rPr>
          <t xml:space="preserve">
ändrat så stämmer med Q3 rapport</t>
        </r>
      </text>
    </comment>
    <comment ref="I12" authorId="0">
      <text>
        <r>
          <rPr>
            <b/>
            <sz val="9"/>
            <rFont val="Tahoma"/>
            <family val="2"/>
          </rPr>
          <t>Belin Jonas, Dfind:</t>
        </r>
        <r>
          <rPr>
            <sz val="9"/>
            <rFont val="Tahoma"/>
            <family val="2"/>
          </rPr>
          <t xml:space="preserve">
ändrat så stämmer med Q3 rapport</t>
        </r>
      </text>
    </comment>
    <comment ref="I26" authorId="0">
      <text>
        <r>
          <rPr>
            <b/>
            <sz val="9"/>
            <rFont val="Tahoma"/>
            <family val="2"/>
          </rPr>
          <t>Belin Jonas, Dfind:</t>
        </r>
        <r>
          <rPr>
            <sz val="9"/>
            <rFont val="Tahoma"/>
            <family val="2"/>
          </rPr>
          <t xml:space="preserve">
ändrat så stämmer med Q3 rapport</t>
        </r>
      </text>
    </comment>
  </commentList>
</comments>
</file>

<file path=xl/comments12.xml><?xml version="1.0" encoding="utf-8"?>
<comments xmlns="http://schemas.openxmlformats.org/spreadsheetml/2006/main">
  <authors>
    <author>Kr?s Andrei, Stockholm</author>
    <author>Arnius Sophie, Stockholm</author>
  </authors>
  <commentList>
    <comment ref="I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J3" authorId="1">
      <text>
        <r>
          <rPr>
            <sz val="9"/>
            <rFont val="Tahoma"/>
            <family val="2"/>
          </rPr>
          <t>Ändrade pensionsstandarden IAS 19 trädde i kraft 1 januari 2013. 2012 års siffror omräknade</t>
        </r>
        <r>
          <rPr>
            <b/>
            <sz val="9"/>
            <rFont val="Tahoma"/>
            <family val="2"/>
          </rPr>
          <t>.</t>
        </r>
      </text>
    </comment>
  </commentList>
</comments>
</file>

<file path=xl/comments13.xml><?xml version="1.0" encoding="utf-8"?>
<comments xmlns="http://schemas.openxmlformats.org/spreadsheetml/2006/main">
  <authors>
    <author>Kr?s Andrei, Stockholm</author>
    <author>Arnius Sophie, Stockholm</author>
    <author>Andrei Kres</author>
  </authors>
  <commentList>
    <comment ref="AB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AC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AD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AE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AF3" authorId="1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V11" authorId="2">
      <text>
        <r>
          <rPr>
            <sz val="9"/>
            <rFont val="Tahoma"/>
            <family val="2"/>
          </rPr>
          <t>Tillgångar avseende försäljningen av SIA Latgran.</t>
        </r>
      </text>
    </comment>
    <comment ref="V26" authorId="2">
      <text>
        <r>
          <rPr>
            <sz val="9"/>
            <rFont val="Tahoma"/>
            <family val="2"/>
          </rPr>
          <t>Skulder avseende försäljningen av SIA Latgran.</t>
        </r>
      </text>
    </comment>
  </commentList>
</comments>
</file>

<file path=xl/comments14.xml><?xml version="1.0" encoding="utf-8"?>
<comments xmlns="http://schemas.openxmlformats.org/spreadsheetml/2006/main">
  <authors>
    <author>Arnius Sophie, Stockholm</author>
  </authors>
  <commentList>
    <comment ref="J3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15.xml><?xml version="1.0" encoding="utf-8"?>
<comments xmlns="http://schemas.openxmlformats.org/spreadsheetml/2006/main">
  <authors>
    <author>Arnius Sophie, Stockholm</author>
  </authors>
  <commentList>
    <comment ref="AF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16.xml><?xml version="1.0" encoding="utf-8"?>
<comments xmlns="http://schemas.openxmlformats.org/spreadsheetml/2006/main">
  <authors>
    <author>Kr?s Andrei, Stockholm</author>
    <author>Arnius Sophie, Stockholm</author>
  </authors>
  <commentList>
    <comment ref="I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J3" authorId="1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17.xml><?xml version="1.0" encoding="utf-8"?>
<comments xmlns="http://schemas.openxmlformats.org/spreadsheetml/2006/main">
  <authors>
    <author>Arnius Sophie, Stockholm</author>
    <author>Kr?s Andrei, Stockholm</author>
  </authors>
  <commentList>
    <comment ref="X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AB2" authorId="1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  <comment ref="AF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2.xml><?xml version="1.0" encoding="utf-8"?>
<comments xmlns="http://schemas.openxmlformats.org/spreadsheetml/2006/main">
  <authors>
    <author>Kr?s Andrei, Stockholm</author>
  </authors>
  <commentList>
    <comment ref="AB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3.xml><?xml version="1.0" encoding="utf-8"?>
<comments xmlns="http://schemas.openxmlformats.org/spreadsheetml/2006/main">
  <authors>
    <author>Kr?s Andrei, Stockholm</author>
    <author>Belin Jonas, Dfind</author>
  </authors>
  <commentList>
    <comment ref="AB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  <comment ref="I12" authorId="1">
      <text>
        <r>
          <rPr>
            <b/>
            <sz val="9"/>
            <rFont val="Tahoma"/>
            <family val="2"/>
          </rPr>
          <t>Belin Jonas, Dfind:</t>
        </r>
        <r>
          <rPr>
            <sz val="9"/>
            <rFont val="Tahoma"/>
            <family val="2"/>
          </rPr>
          <t xml:space="preserve">
ingen siffra från början. Jonas har korrigerat så siffra stämmer med Q3 rapport
</t>
        </r>
      </text>
    </comment>
  </commentList>
</comments>
</file>

<file path=xl/comments4.xml><?xml version="1.0" encoding="utf-8"?>
<comments xmlns="http://schemas.openxmlformats.org/spreadsheetml/2006/main">
  <authors>
    <author>Kr?s Andrei, Stockholm</author>
  </authors>
  <commentList>
    <comment ref="AB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5.xml><?xml version="1.0" encoding="utf-8"?>
<comments xmlns="http://schemas.openxmlformats.org/spreadsheetml/2006/main">
  <authors>
    <author>Arnius Sophie, Stockholm</author>
  </authors>
  <commentList>
    <comment ref="J3" authorId="0">
      <text>
        <r>
          <rPr>
            <sz val="9"/>
            <rFont val="Tahoma"/>
            <family val="2"/>
          </rPr>
          <t xml:space="preserve">Ändrade pensionsstandarden IAS 19 trädde i kraft 1 januari 2013. 2012 års siffror omräknade.
</t>
        </r>
      </text>
    </comment>
  </commentList>
</comments>
</file>

<file path=xl/comments6.xml><?xml version="1.0" encoding="utf-8"?>
<comments xmlns="http://schemas.openxmlformats.org/spreadsheetml/2006/main">
  <authors>
    <author>Arnius Sophie, Stockholm</author>
  </authors>
  <commentList>
    <comment ref="AF2" authorId="0">
      <text>
        <r>
          <rPr>
            <sz val="9"/>
            <rFont val="Tahoma"/>
            <family val="2"/>
          </rPr>
          <t>Ändrade pensionsstandarden IAS 19 trädde i kraft 1 januari 2013. 2012 års siffror omräknade</t>
        </r>
        <r>
          <rPr>
            <b/>
            <sz val="9"/>
            <rFont val="Tahoma"/>
            <family val="2"/>
          </rPr>
          <t>.</t>
        </r>
      </text>
    </comment>
    <comment ref="AE3" authorId="0">
      <text>
        <r>
          <rPr>
            <sz val="9"/>
            <rFont val="Tahoma"/>
            <family val="2"/>
          </rPr>
          <t xml:space="preserve">Ändrade pensionsstandarden IAS 19 trädde i kraft 1 januari 2013. 2012 års siffror omräknade.
</t>
        </r>
      </text>
    </comment>
  </commentList>
</comments>
</file>

<file path=xl/comments7.xml><?xml version="1.0" encoding="utf-8"?>
<comments xmlns="http://schemas.openxmlformats.org/spreadsheetml/2006/main">
  <authors>
    <author>Arnius Sophie, Stockholm</author>
  </authors>
  <commentList>
    <comment ref="AF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AE3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8.xml><?xml version="1.0" encoding="utf-8"?>
<comments xmlns="http://schemas.openxmlformats.org/spreadsheetml/2006/main">
  <authors>
    <author>Arnius Sophie, Stockholm</author>
  </authors>
  <commentList>
    <comment ref="AF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AE3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9.xml><?xml version="1.0" encoding="utf-8"?>
<comments xmlns="http://schemas.openxmlformats.org/spreadsheetml/2006/main">
  <authors>
    <author>Kr?s Andrei, Stockholm</author>
  </authors>
  <commentList>
    <comment ref="I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</commentList>
</comments>
</file>

<file path=xl/sharedStrings.xml><?xml version="1.0" encoding="utf-8"?>
<sst xmlns="http://schemas.openxmlformats.org/spreadsheetml/2006/main" count="1550" uniqueCount="270">
  <si>
    <t>Resultaträkning</t>
  </si>
  <si>
    <t xml:space="preserve"> </t>
  </si>
  <si>
    <t>2013</t>
  </si>
  <si>
    <t>2012</t>
  </si>
  <si>
    <t>2011</t>
  </si>
  <si>
    <t>2010</t>
  </si>
  <si>
    <t>Helår</t>
  </si>
  <si>
    <t>MSEK</t>
  </si>
  <si>
    <t>Nettoomsättning</t>
  </si>
  <si>
    <t>Övriga intäkter</t>
  </si>
  <si>
    <t>Rörelsens intäkter</t>
  </si>
  <si>
    <t>Förändring av varulager</t>
  </si>
  <si>
    <t>Råvaror och förnödenheter</t>
  </si>
  <si>
    <t>Övriga externa kostnader</t>
  </si>
  <si>
    <t>Personalkostnader</t>
  </si>
  <si>
    <t>Avskrivningar och nedskrivningar av anläggningstillgångar</t>
  </si>
  <si>
    <t>Resultatandel i intressebolag</t>
  </si>
  <si>
    <t>Rörelsens kostnader</t>
  </si>
  <si>
    <t>Rörelseresultat</t>
  </si>
  <si>
    <t>Finansiella poster</t>
  </si>
  <si>
    <t>Resultat före skatt</t>
  </si>
  <si>
    <t>Skatt</t>
  </si>
  <si>
    <t>Periodens resultat</t>
  </si>
  <si>
    <t>Resultat hänförligt till:</t>
  </si>
  <si>
    <t/>
  </si>
  <si>
    <t>Moderbolagets aktieägare</t>
  </si>
  <si>
    <t>Innehav utan bestämmande inflytande</t>
  </si>
  <si>
    <t>Resultat per aktie, SEK</t>
  </si>
  <si>
    <t>Resultat per aktie efter utspädning, SEK</t>
  </si>
  <si>
    <t>Resultaträkningar</t>
  </si>
  <si>
    <t>2020</t>
  </si>
  <si>
    <t>2019</t>
  </si>
  <si>
    <t>2018</t>
  </si>
  <si>
    <t>2017</t>
  </si>
  <si>
    <t>2016</t>
  </si>
  <si>
    <t>2015</t>
  </si>
  <si>
    <t>2014</t>
  </si>
  <si>
    <t>Kvartal</t>
  </si>
  <si>
    <t>Kv 1</t>
  </si>
  <si>
    <t>Kv 4</t>
  </si>
  <si>
    <t>Kv 3</t>
  </si>
  <si>
    <t>Kv 2</t>
  </si>
  <si>
    <t>-</t>
  </si>
  <si>
    <t>Periodens resultat från kvarvarande verksamhet</t>
  </si>
  <si>
    <t>Resultat från avvecklad verksamhet, netto efter skatt</t>
  </si>
  <si>
    <t>Delår</t>
  </si>
  <si>
    <t>jan-mar</t>
  </si>
  <si>
    <t>jan-dec</t>
  </si>
  <si>
    <t>jan-sep</t>
  </si>
  <si>
    <t>jan-jun</t>
  </si>
  <si>
    <t>Until
Mar 14</t>
  </si>
  <si>
    <t>Until
Mar 13</t>
  </si>
  <si>
    <t>Until
Mar 12</t>
  </si>
  <si>
    <t>Rullande 12 månader</t>
  </si>
  <si>
    <t>T.o.m mar 20</t>
  </si>
  <si>
    <t>T.o.m dec 19</t>
  </si>
  <si>
    <t>T.o.m  sep 19</t>
  </si>
  <si>
    <t>T.o.m
jun 19</t>
  </si>
  <si>
    <t>T.o.m
mar 19</t>
  </si>
  <si>
    <t>T.o.m dec 18</t>
  </si>
  <si>
    <t>T.o.m sep 18</t>
  </si>
  <si>
    <t>T.o.m
jun 18</t>
  </si>
  <si>
    <t>T.o.m
mar 18</t>
  </si>
  <si>
    <t>T.o.m 
dec 17</t>
  </si>
  <si>
    <t>T.o.m 
sep 17</t>
  </si>
  <si>
    <t>T.o.m
jun 17</t>
  </si>
  <si>
    <t>T.o.m
mar 17</t>
  </si>
  <si>
    <t>T.o.m 
dec 16</t>
  </si>
  <si>
    <t>T.o.m 
sep 16</t>
  </si>
  <si>
    <t>T.o.m
jun 16</t>
  </si>
  <si>
    <t>T.o.m
mar 16</t>
  </si>
  <si>
    <t>T.o.m 
dec 15</t>
  </si>
  <si>
    <t>T.o.m 
sep 15</t>
  </si>
  <si>
    <t>T.o.m
jun 15</t>
  </si>
  <si>
    <t>T.o.m
mar 15</t>
  </si>
  <si>
    <t>T.o.m 
dec 14</t>
  </si>
  <si>
    <t>T.o.m 
sep 14</t>
  </si>
  <si>
    <t>T.o.m
jun 14</t>
  </si>
  <si>
    <t>T.o.m
mar 14</t>
  </si>
  <si>
    <t>T.o.m 
dec 13</t>
  </si>
  <si>
    <t>T.o.m 
sep 13</t>
  </si>
  <si>
    <t>T.o.m
jun 13</t>
  </si>
  <si>
    <t>T.o.m
mar 13</t>
  </si>
  <si>
    <t>T.o.m 
dec 12</t>
  </si>
  <si>
    <t>T.o.m 
sep 12</t>
  </si>
  <si>
    <t>T.o.m
jun 12</t>
  </si>
  <si>
    <t>T.o.m
mar 12</t>
  </si>
  <si>
    <t>T.o.m 
dec 11</t>
  </si>
  <si>
    <t>T.o.m 
sep 11</t>
  </si>
  <si>
    <t>T.o.m
jun 11</t>
  </si>
  <si>
    <t>T.o.m
mar 11</t>
  </si>
  <si>
    <t>T.o.m 
dec 10</t>
  </si>
  <si>
    <t>T.o.m 
sep 10</t>
  </si>
  <si>
    <t>T.o.m
jun 10</t>
  </si>
  <si>
    <t>T.o.m
mar 10</t>
  </si>
  <si>
    <t>Rapport över totalresultatet</t>
  </si>
  <si>
    <t>Övrigt totalresultat</t>
  </si>
  <si>
    <t>Poster som inte kan omföras till periodens resultat</t>
  </si>
  <si>
    <t>Omvärdering av förmånsbestämda pensioner</t>
  </si>
  <si>
    <t>Periodens förändring i verkligt värde avseende övriga innehav</t>
  </si>
  <si>
    <t>Skatt hänförlig till poster som inte kan omföras till periodens resultat</t>
  </si>
  <si>
    <t>Summa poster som inte kan omföras till periodens resultat</t>
  </si>
  <si>
    <t>Poster som har omförts eller kan omföras till periodens resultat</t>
  </si>
  <si>
    <t>Periodens omräkningsdifferenser vid omräkning av utländska verksamheter</t>
  </si>
  <si>
    <t>Periodens förändring i verkligt värde avseende aktieinnehavet i Bergvik Skog</t>
  </si>
  <si>
    <t>Periodens förändringar i verkligt värde på kassaflödessäkringar</t>
  </si>
  <si>
    <t>Skatt hänförlig till poster som har omförts eller kan omföras till periodens resultat</t>
  </si>
  <si>
    <t>Summa poster som har omförts eller kan omföras till periodens resultat</t>
  </si>
  <si>
    <t>Periodens totalresultat</t>
  </si>
  <si>
    <t>Hänförligt till:</t>
  </si>
  <si>
    <t>Periodens förändring i verkligt värde avseende aktieinnehavet i övriga innehav</t>
  </si>
  <si>
    <t>--</t>
  </si>
  <si>
    <t>T.o.m    mar 20</t>
  </si>
  <si>
    <t>T.o.m    dec 19</t>
  </si>
  <si>
    <t>T.o.m    sep 19</t>
  </si>
  <si>
    <t>T.o.m 
dec 18</t>
  </si>
  <si>
    <t>T.o.m 
sep 18</t>
  </si>
  <si>
    <t xml:space="preserve"> -</t>
  </si>
  <si>
    <t>Kassaflödesanalys</t>
  </si>
  <si>
    <t>Rörelseöverskott m m</t>
  </si>
  <si>
    <t>Rörelsekapitalförändring m m</t>
  </si>
  <si>
    <t>Finansnetto, skatter m m</t>
  </si>
  <si>
    <t>Kassaflöde från den löpande verksamheten</t>
  </si>
  <si>
    <t>Investering i anläggningstillgångar</t>
  </si>
  <si>
    <t xml:space="preserve">Förvärv av finansiella tillgångar </t>
  </si>
  <si>
    <t xml:space="preserve">Försäljning av finansiella tillgångar </t>
  </si>
  <si>
    <t>Försäljning av dotterbolag</t>
  </si>
  <si>
    <t>Företagsförvärv</t>
  </si>
  <si>
    <t>Försäljning av anläggningstillgångar</t>
  </si>
  <si>
    <t>Kassaflöde från investeringsverksamheten</t>
  </si>
  <si>
    <t>Förändring av räntebärande fordringar</t>
  </si>
  <si>
    <t>Förändring av räntebärande skulder</t>
  </si>
  <si>
    <t>Återköp av egna aktier</t>
  </si>
  <si>
    <t>Utdelning till moderbolagets aktieägare</t>
  </si>
  <si>
    <t>Utdelning till innehav utan bestämmande inflytande</t>
  </si>
  <si>
    <t>Nyemission</t>
  </si>
  <si>
    <t>Försäljning av egna aktier, incitamentsprogram</t>
  </si>
  <si>
    <t>Kassaflöde från finansieringsverksamheten</t>
  </si>
  <si>
    <t>Kassaflöde totalt (= förändring i likvida medel)</t>
  </si>
  <si>
    <t>Likvida medel vid periodens början</t>
  </si>
  <si>
    <t>Omräkningsdifferens i likvida medel</t>
  </si>
  <si>
    <t>Likvida medel vid periodens slut</t>
  </si>
  <si>
    <t>Förvärv av finansiella tillgångar/tillskott intressebolag</t>
  </si>
  <si>
    <t>Försäljning av finansiella tillgångar/övriga innehav</t>
  </si>
  <si>
    <t>Balansräkning</t>
  </si>
  <si>
    <t>31 dec
2019</t>
  </si>
  <si>
    <t>31 dec
2018</t>
  </si>
  <si>
    <t>31 dec
2017</t>
  </si>
  <si>
    <t>31 dec
2016</t>
  </si>
  <si>
    <t>31 dec
2015</t>
  </si>
  <si>
    <t>31 dec
2014</t>
  </si>
  <si>
    <t>31 dec
2013</t>
  </si>
  <si>
    <t>31 dec
2012</t>
  </si>
  <si>
    <t>31 dec
2011</t>
  </si>
  <si>
    <t>31 dec
2010</t>
  </si>
  <si>
    <t>Immateriella anläggningstillgångar</t>
  </si>
  <si>
    <t>Materiella anläggninstillgångar</t>
  </si>
  <si>
    <t>Övriga anläggningstillgångar</t>
  </si>
  <si>
    <t>Summa anläggningstillgångar</t>
  </si>
  <si>
    <t>Varulager</t>
  </si>
  <si>
    <t>Kundfordringar</t>
  </si>
  <si>
    <t>Övriga omsättningstillgångar</t>
  </si>
  <si>
    <t>Likvida medel</t>
  </si>
  <si>
    <t>Summa omsättningstillgångar</t>
  </si>
  <si>
    <t>Summa tillgångar</t>
  </si>
  <si>
    <t>Eget kapital hänförligt till moderbolagets aktieägare</t>
  </si>
  <si>
    <t>Eget kapital</t>
  </si>
  <si>
    <t>Räntebärande skulder</t>
  </si>
  <si>
    <t>Avsättningar för pensioner</t>
  </si>
  <si>
    <t>Övriga avsättningar</t>
  </si>
  <si>
    <t>Uppskjutna skatteskulder</t>
  </si>
  <si>
    <t>Summa långfristiga skulder</t>
  </si>
  <si>
    <t>Leverantörsskulder</t>
  </si>
  <si>
    <t>Övriga skulder och avsättningar</t>
  </si>
  <si>
    <t>Summa kortfristiga skulder</t>
  </si>
  <si>
    <t>Summa eget kapital och skulder</t>
  </si>
  <si>
    <t>31 mar 2020</t>
  </si>
  <si>
    <t>31 dec 2019</t>
  </si>
  <si>
    <t>30 sep 2019</t>
  </si>
  <si>
    <t>30 jun
2019</t>
  </si>
  <si>
    <t>31 mar
2019</t>
  </si>
  <si>
    <t>31 dec 2018</t>
  </si>
  <si>
    <t>30 sep 2018</t>
  </si>
  <si>
    <t>30 jun
2018</t>
  </si>
  <si>
    <t>31 mar
2018</t>
  </si>
  <si>
    <t>30 sep
2017</t>
  </si>
  <si>
    <t>30 jun
2017</t>
  </si>
  <si>
    <t>31 mar
2017</t>
  </si>
  <si>
    <t>30 sep
2016</t>
  </si>
  <si>
    <t>30 jun
2016</t>
  </si>
  <si>
    <t>31 mar
2016</t>
  </si>
  <si>
    <t>30 sep
2015</t>
  </si>
  <si>
    <t>30 jun
2015</t>
  </si>
  <si>
    <t>31 mar
2015</t>
  </si>
  <si>
    <t>30 sep
2014</t>
  </si>
  <si>
    <t>30 jun
2014</t>
  </si>
  <si>
    <t>31 mar
2014</t>
  </si>
  <si>
    <t>30 sep
2013</t>
  </si>
  <si>
    <t>30 jun
2013</t>
  </si>
  <si>
    <t>31 mar
2013</t>
  </si>
  <si>
    <t>30 sep
2012</t>
  </si>
  <si>
    <t>30 jun
2012</t>
  </si>
  <si>
    <t>31 mar
2012</t>
  </si>
  <si>
    <t>30 sep
2011</t>
  </si>
  <si>
    <t>30 jun
2011</t>
  </si>
  <si>
    <t>31 mar
2011</t>
  </si>
  <si>
    <t>30 sep
2010</t>
  </si>
  <si>
    <t>30 jun
2010</t>
  </si>
  <si>
    <t>31 mar
2010</t>
  </si>
  <si>
    <t>Tillgångar som innehas för försäljning</t>
  </si>
  <si>
    <t>Skulder hänförliga till tillgångar som innehas för försäljning</t>
  </si>
  <si>
    <t>Rapport över förändring i eget kapital</t>
  </si>
  <si>
    <t>Ingående eget kapital</t>
  </si>
  <si>
    <t>Effekt av förändrad redovisningsprincip på grund av IFRS 16</t>
  </si>
  <si>
    <t>Förvärv av delägda dotterbolag, ej bestämmande inflytande sedan tidigare</t>
  </si>
  <si>
    <t>Apportemission</t>
  </si>
  <si>
    <t>Aktierelaterade ersättningar</t>
  </si>
  <si>
    <t>Utgående eget kapital</t>
  </si>
  <si>
    <t>Eget kapital hänförligt till:</t>
  </si>
  <si>
    <t>Effekt av förändrad redovisningsprincip på grund av IFRS16</t>
  </si>
  <si>
    <t>Tillkommande innehav utan bestämmande inflytande genom förvärv</t>
  </si>
  <si>
    <t>Nyckeltal</t>
  </si>
  <si>
    <t>Marginaler</t>
  </si>
  <si>
    <t>EBITDA-marginal, %</t>
  </si>
  <si>
    <t>Rörelsemarginal, %</t>
  </si>
  <si>
    <t>Avkastningsmått (rullande 12 månader)</t>
  </si>
  <si>
    <t>Avkastning på sysselsatt kapital, %</t>
  </si>
  <si>
    <t>Avkastning på eget kapital, %</t>
  </si>
  <si>
    <t>Kapitalstruktur vid periodens utgång</t>
  </si>
  <si>
    <t>Sysselsatt kapital, MSEK</t>
  </si>
  <si>
    <t>Rörelsekapital, MSEK</t>
  </si>
  <si>
    <t>Eget kapital, MSEK</t>
  </si>
  <si>
    <t>Räntebärande nettoskuld, MSEK</t>
  </si>
  <si>
    <t>Nettoskuld/eget kapital, ggr</t>
  </si>
  <si>
    <t>Räntebärande nettoskuld / EBITDA, ggr</t>
  </si>
  <si>
    <t>Övriga nyckeltal</t>
  </si>
  <si>
    <t>Rörelsekapital som procent av omsättningen, %</t>
  </si>
  <si>
    <t>Bruttoinvesteringar, MSEK</t>
  </si>
  <si>
    <t>Medelantal anställda</t>
  </si>
  <si>
    <t>Nyckeltal avser den löpande verksamheten</t>
  </si>
  <si>
    <t>Divisioner (proforma)</t>
  </si>
  <si>
    <t>Nettoomsättning  per division och för koncernen</t>
  </si>
  <si>
    <t>Division Board</t>
  </si>
  <si>
    <t>Division Paper</t>
  </si>
  <si>
    <t>Division Solutions</t>
  </si>
  <si>
    <t>Övrigt</t>
  </si>
  <si>
    <t>Valutasäkring m.m.</t>
  </si>
  <si>
    <t>Summa koncernen</t>
  </si>
  <si>
    <t>EBITDA per division och för koncernen</t>
  </si>
  <si>
    <t>EBITDA marginal per division och för koncernen</t>
  </si>
  <si>
    <t>%</t>
  </si>
  <si>
    <t>Koncernen</t>
  </si>
  <si>
    <t>Justerad EBITDA per division, inklusive underhållsstopp, per division och för koncernen</t>
  </si>
  <si>
    <t>Kostnad för underhållsstopp</t>
  </si>
  <si>
    <t>Jämförelsestörander poster</t>
  </si>
  <si>
    <t>EBITDA</t>
  </si>
  <si>
    <t>Justerad EBITDA marginal per division, inklusive underhållsstopp, per division och för koncernen</t>
  </si>
  <si>
    <t>Rörelseresultat per division och för koncernen</t>
  </si>
  <si>
    <t>Rörelsemarginal per division och för koncernen</t>
  </si>
  <si>
    <t>Försäljningsvolymer per division</t>
  </si>
  <si>
    <t>kton</t>
  </si>
  <si>
    <t>Divisioner (proforma Q1 2017 - Q4 2018)</t>
  </si>
  <si>
    <t>Nettoomsättning kvartalsvis per division och för koncernen</t>
  </si>
  <si>
    <t>EBITDA kvartalsvis per division och för koncernen</t>
  </si>
  <si>
    <t>EBITDA marginal kvartalsvis per division och för koncernen</t>
  </si>
  <si>
    <t>Justerad EBITDA kvartalsvis per division, inklusive underhållsstopp, per division och för koncernen</t>
  </si>
  <si>
    <t>Justerad EBITDA marginal kvartalsvis per division, inklusive underhållsstopp, per division och för koncernen</t>
  </si>
  <si>
    <t>Rörelseresultat kvartalsvis per division och för koncernen</t>
  </si>
  <si>
    <t>Rörelsemarginal kvartalsvis per division och för koncernen</t>
  </si>
  <si>
    <t>Försäljningsvolymer kvartalsvis per division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</si>
</sst>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j;\-#,##0_j;&quot;-&quot;_j;@_j"/>
    <numFmt numFmtId="165" formatCode="#,##0_j;\-#,##0_j;&quot;-&quot;_j;@"/>
    <numFmt numFmtId="166" formatCode="#,##0_j;\-#,##0_j;0_j;@_j"/>
    <numFmt numFmtId="167" formatCode="#,##0;\-#,##0;&quot;-&quot;;@"/>
    <numFmt numFmtId="168" formatCode="#,##0.00_j;\-#,##0.00_j;&quot;-&quot;_j;@_j"/>
    <numFmt numFmtId="169" formatCode="#,##0.0"/>
    <numFmt numFmtId="170" formatCode="0.0"/>
    <numFmt numFmtId="171" formatCode="#,##0.000;\-#,##0.000;&quot;-&quot;;@"/>
  </numFmts>
  <fonts count="47">
    <font>
      <sz val="10"/>
      <color theme="1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u val="singleAccounting"/>
      <sz val="10"/>
      <color indexed="8"/>
      <name val="Arial"/>
      <family val="2"/>
    </font>
    <font>
      <sz val="10"/>
      <name val="Arial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u val="singleAccounting"/>
      <sz val="10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8">
    <xf numFmtId="0" fontId="0" fillId="0" borderId="0">
      <alignment horizontal="right" vertical="top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7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Protection="0">
      <alignment horizontal="left"/>
    </xf>
    <xf numFmtId="0" fontId="42" fillId="0" borderId="8" applyNumberFormat="0" applyFill="0" applyAlignment="0" applyProtection="0"/>
    <xf numFmtId="0" fontId="18" fillId="0" borderId="0" applyNumberFormat="0" applyFill="0" applyBorder="0" applyAlignment="0" applyProtection="0"/>
    <xf numFmtId="49" fontId="22" fillId="0" borderId="9" applyFill="0" applyProtection="0">
      <alignment horizontal="right"/>
    </xf>
    <xf numFmtId="49" fontId="22" fillId="0" borderId="9" applyFill="0" applyProtection="0">
      <alignment horizontal="left"/>
    </xf>
    <xf numFmtId="3" fontId="41" fillId="0" borderId="10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21" borderId="1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49" fontId="45" fillId="0" borderId="0" applyFill="0" applyBorder="0" applyProtection="0">
      <alignment horizontal="center"/>
    </xf>
  </cellStyleXfs>
  <cellXfs count="288">
    <xf numFmtId="0" fontId="0" fillId="0" borderId="0" xfId="0" applyAlignment="1">
      <alignment horizontal="right" vertical="top"/>
    </xf>
    <xf numFmtId="0" fontId="19" fillId="0" borderId="0" xfId="57" applyFont="1" applyAlignment="1">
      <alignment horizontal="left"/>
    </xf>
    <xf numFmtId="0" fontId="0" fillId="0" borderId="0" xfId="0" applyAlignment="1">
      <alignment horizontal="right"/>
    </xf>
    <xf numFmtId="0" fontId="41" fillId="0" borderId="0" xfId="55">
      <alignment horizontal="left"/>
    </xf>
    <xf numFmtId="0" fontId="0" fillId="0" borderId="0" xfId="0" applyAlignment="1">
      <alignment horizontal="left" vertical="top"/>
    </xf>
    <xf numFmtId="49" fontId="22" fillId="0" borderId="9" xfId="59">
      <alignment horizontal="left"/>
    </xf>
    <xf numFmtId="0" fontId="22" fillId="0" borderId="9" xfId="58" applyNumberFormat="1">
      <alignment horizontal="right"/>
    </xf>
    <xf numFmtId="49" fontId="22" fillId="0" borderId="9" xfId="58">
      <alignment horizontal="right"/>
    </xf>
    <xf numFmtId="3" fontId="0" fillId="0" borderId="0" xfId="0" applyNumberFormat="1" applyAlignment="1">
      <alignment horizontal="left" vertical="top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right" vertical="top"/>
    </xf>
    <xf numFmtId="3" fontId="41" fillId="0" borderId="10" xfId="60" applyNumberFormat="1" applyBorder="1" applyAlignment="1">
      <alignment horizontal="left" vertical="top"/>
    </xf>
    <xf numFmtId="3" fontId="41" fillId="0" borderId="10" xfId="60" applyNumberFormat="1" applyBorder="1" applyAlignment="1">
      <alignment horizontal="right" vertical="top"/>
    </xf>
    <xf numFmtId="3" fontId="41" fillId="0" borderId="10" xfId="60" applyNumberFormat="1" applyBorder="1" applyAlignment="1">
      <alignment horizontal="right" vertical="top"/>
    </xf>
    <xf numFmtId="3" fontId="0" fillId="0" borderId="9" xfId="0" applyNumberFormat="1" applyBorder="1" applyAlignment="1">
      <alignment horizontal="left" vertical="top"/>
    </xf>
    <xf numFmtId="3" fontId="0" fillId="0" borderId="9" xfId="0" applyNumberFormat="1" applyBorder="1" applyAlignment="1">
      <alignment horizontal="right"/>
    </xf>
    <xf numFmtId="3" fontId="0" fillId="0" borderId="9" xfId="0" applyNumberFormat="1" applyBorder="1" applyAlignment="1">
      <alignment horizontal="right" vertical="top"/>
    </xf>
    <xf numFmtId="3" fontId="0" fillId="0" borderId="0" xfId="0" applyNumberFormat="1" applyBorder="1" applyAlignment="1">
      <alignment horizontal="left" vertical="top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 vertical="top"/>
    </xf>
    <xf numFmtId="3" fontId="41" fillId="0" borderId="0" xfId="60" applyNumberFormat="1" applyBorder="1" applyAlignment="1">
      <alignment horizontal="left" vertical="top"/>
    </xf>
    <xf numFmtId="3" fontId="41" fillId="0" borderId="0" xfId="60" applyNumberFormat="1" applyBorder="1" applyAlignment="1">
      <alignment horizontal="right" vertical="top"/>
    </xf>
    <xf numFmtId="3" fontId="41" fillId="0" borderId="0" xfId="60" applyNumberFormat="1" applyBorder="1" applyAlignment="1">
      <alignment horizontal="right" vertical="top"/>
    </xf>
    <xf numFmtId="3" fontId="22" fillId="0" borderId="10" xfId="60" applyNumberFormat="1" applyFont="1" applyBorder="1" applyAlignment="1">
      <alignment horizontal="left" vertical="top"/>
    </xf>
    <xf numFmtId="0" fontId="41" fillId="0" borderId="0" xfId="55" applyFont="1">
      <alignment horizontal="left"/>
    </xf>
    <xf numFmtId="4" fontId="41" fillId="0" borderId="0" xfId="55" applyNumberFormat="1" applyFont="1">
      <alignment horizontal="left"/>
    </xf>
    <xf numFmtId="0" fontId="0" fillId="0" borderId="0" xfId="0" applyFont="1" applyAlignment="1">
      <alignment horizontal="left" vertical="top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0" fillId="0" borderId="9" xfId="0" applyFont="1" applyBorder="1" applyAlignment="1">
      <alignment horizontal="left" vertical="top"/>
    </xf>
    <xf numFmtId="164" fontId="0" fillId="0" borderId="9" xfId="0" applyNumberFormat="1" applyFont="1" applyBorder="1" applyAlignment="1">
      <alignment horizontal="right"/>
    </xf>
    <xf numFmtId="0" fontId="0" fillId="0" borderId="9" xfId="0" applyFont="1" applyBorder="1" applyAlignment="1">
      <alignment horizontal="right" vertical="top"/>
    </xf>
    <xf numFmtId="0" fontId="41" fillId="0" borderId="0" xfId="0" applyFont="1" applyAlignment="1">
      <alignment horizontal="left" vertical="top"/>
    </xf>
    <xf numFmtId="2" fontId="41" fillId="0" borderId="0" xfId="0" applyNumberFormat="1" applyFont="1" applyAlignment="1">
      <alignment horizontal="right"/>
    </xf>
    <xf numFmtId="0" fontId="41" fillId="0" borderId="0" xfId="0" applyFont="1" applyAlignment="1">
      <alignment horizontal="right"/>
    </xf>
    <xf numFmtId="0" fontId="41" fillId="0" borderId="0" xfId="0" applyFont="1" applyFill="1" applyAlignment="1">
      <alignment horizontal="right"/>
    </xf>
    <xf numFmtId="11" fontId="41" fillId="0" borderId="0" xfId="0" applyNumberFormat="1" applyFont="1" applyAlignment="1">
      <alignment horizontal="left" vertical="top"/>
    </xf>
    <xf numFmtId="49" fontId="45" fillId="0" borderId="0" xfId="67" applyAlignment="1" quotePrefix="1">
      <alignment horizontal="center"/>
    </xf>
    <xf numFmtId="49" fontId="45" fillId="0" borderId="0" xfId="67" applyAlignment="1" quotePrefix="1">
      <alignment horizontal="center"/>
    </xf>
    <xf numFmtId="49" fontId="22" fillId="0" borderId="9" xfId="58" applyAlignment="1">
      <alignment horizontal="right"/>
    </xf>
    <xf numFmtId="49" fontId="45" fillId="0" borderId="10" xfId="67" applyBorder="1" applyAlignment="1" quotePrefix="1">
      <alignment horizontal="center"/>
    </xf>
    <xf numFmtId="49" fontId="45" fillId="0" borderId="10" xfId="67" applyBorder="1" applyAlignment="1" quotePrefix="1">
      <alignment horizontal="center"/>
    </xf>
    <xf numFmtId="49" fontId="45" fillId="0" borderId="10" xfId="67" applyBorder="1" quotePrefix="1">
      <alignment horizontal="center"/>
    </xf>
    <xf numFmtId="3" fontId="25" fillId="0" borderId="0" xfId="0" applyNumberFormat="1" applyFont="1" applyAlignment="1">
      <alignment horizontal="right"/>
    </xf>
    <xf numFmtId="3" fontId="22" fillId="0" borderId="10" xfId="60" applyNumberFormat="1" applyFont="1" applyBorder="1" applyAlignment="1">
      <alignment horizontal="right" vertical="top"/>
    </xf>
    <xf numFmtId="164" fontId="25" fillId="0" borderId="9" xfId="0" applyNumberFormat="1" applyFon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3" fontId="25" fillId="0" borderId="0" xfId="0" applyNumberFormat="1" applyFont="1" applyBorder="1" applyAlignment="1">
      <alignment horizontal="right"/>
    </xf>
    <xf numFmtId="3" fontId="22" fillId="0" borderId="0" xfId="60" applyNumberFormat="1" applyFont="1" applyBorder="1" applyAlignment="1">
      <alignment horizontal="right" vertical="top"/>
    </xf>
    <xf numFmtId="3" fontId="22" fillId="0" borderId="0" xfId="60" applyNumberFormat="1" applyFont="1" applyBorder="1" applyAlignment="1">
      <alignment horizontal="left" vertical="top"/>
    </xf>
    <xf numFmtId="164" fontId="25" fillId="0" borderId="0" xfId="0" applyNumberFormat="1" applyFont="1" applyBorder="1" applyAlignment="1">
      <alignment horizontal="right"/>
    </xf>
    <xf numFmtId="3" fontId="22" fillId="0" borderId="0" xfId="55" applyNumberFormat="1" applyFont="1" applyAlignment="1">
      <alignment horizontal="right" vertical="top"/>
    </xf>
    <xf numFmtId="4" fontId="22" fillId="0" borderId="0" xfId="55" applyNumberFormat="1" applyFont="1">
      <alignment horizontal="left"/>
    </xf>
    <xf numFmtId="1" fontId="22" fillId="0" borderId="0" xfId="0" applyNumberFormat="1" applyFont="1" applyAlignment="1">
      <alignment horizontal="right" vertical="top"/>
    </xf>
    <xf numFmtId="2" fontId="22" fillId="0" borderId="0" xfId="0" applyNumberFormat="1" applyFont="1" applyAlignment="1">
      <alignment horizontal="right"/>
    </xf>
    <xf numFmtId="0" fontId="41" fillId="0" borderId="0" xfId="0" applyFont="1" applyFill="1" applyAlignment="1">
      <alignment horizontal="right" vertical="top"/>
    </xf>
    <xf numFmtId="49" fontId="45" fillId="0" borderId="0" xfId="67" applyBorder="1" applyAlignment="1" quotePrefix="1">
      <alignment horizontal="center"/>
    </xf>
    <xf numFmtId="164" fontId="0" fillId="33" borderId="9" xfId="0" applyNumberFormat="1" applyFill="1" applyBorder="1" applyAlignment="1">
      <alignment horizontal="right"/>
    </xf>
    <xf numFmtId="3" fontId="22" fillId="33" borderId="0" xfId="60" applyNumberFormat="1" applyFont="1" applyFill="1" applyBorder="1" applyAlignment="1">
      <alignment horizontal="right" vertical="top"/>
    </xf>
    <xf numFmtId="0" fontId="22" fillId="0" borderId="0" xfId="55" applyFont="1">
      <alignment horizontal="left"/>
    </xf>
    <xf numFmtId="0" fontId="0" fillId="0" borderId="9" xfId="0" applyFont="1" applyBorder="1" applyAlignment="1">
      <alignment horizontal="right"/>
    </xf>
    <xf numFmtId="49" fontId="22" fillId="0" borderId="9" xfId="58" applyAlignment="1">
      <alignment horizontal="right" wrapText="1"/>
    </xf>
    <xf numFmtId="3" fontId="22" fillId="0" borderId="0" xfId="0" applyNumberFormat="1" applyFont="1" applyAlignment="1">
      <alignment horizontal="right"/>
    </xf>
    <xf numFmtId="3" fontId="41" fillId="0" borderId="0" xfId="0" applyNumberFormat="1" applyFont="1" applyAlignment="1">
      <alignment horizontal="right"/>
    </xf>
    <xf numFmtId="3" fontId="41" fillId="0" borderId="0" xfId="60" applyNumberFormat="1" applyFont="1" applyBorder="1" applyAlignment="1">
      <alignment horizontal="right" vertical="top"/>
    </xf>
    <xf numFmtId="3" fontId="22" fillId="0" borderId="0" xfId="60" applyNumberFormat="1" applyFont="1" applyBorder="1" applyAlignment="1">
      <alignment horizontal="right" vertical="top"/>
    </xf>
    <xf numFmtId="2" fontId="41" fillId="0" borderId="0" xfId="0" applyNumberFormat="1" applyFont="1" applyFill="1" applyAlignment="1">
      <alignment horizontal="right"/>
    </xf>
    <xf numFmtId="3" fontId="41" fillId="33" borderId="10" xfId="60" applyNumberFormat="1" applyFill="1" applyBorder="1" applyAlignment="1">
      <alignment horizontal="right" vertical="top"/>
    </xf>
    <xf numFmtId="3" fontId="41" fillId="33" borderId="0" xfId="60" applyNumberFormat="1" applyFill="1" applyBorder="1" applyAlignment="1">
      <alignment horizontal="right" vertical="top"/>
    </xf>
    <xf numFmtId="3" fontId="0" fillId="0" borderId="0" xfId="60" applyNumberFormat="1" applyFont="1" applyBorder="1" applyAlignment="1">
      <alignment horizontal="right" vertical="top"/>
    </xf>
    <xf numFmtId="3" fontId="0" fillId="33" borderId="0" xfId="60" applyNumberFormat="1" applyFont="1" applyFill="1" applyBorder="1" applyAlignment="1">
      <alignment horizontal="right" vertical="top"/>
    </xf>
    <xf numFmtId="0" fontId="0" fillId="0" borderId="9" xfId="0" applyBorder="1" applyAlignment="1">
      <alignment horizontal="left" vertical="top"/>
    </xf>
    <xf numFmtId="3" fontId="0" fillId="0" borderId="9" xfId="60" applyNumberFormat="1" applyFont="1" applyBorder="1" applyAlignment="1">
      <alignment horizontal="right" vertical="top"/>
    </xf>
    <xf numFmtId="3" fontId="0" fillId="33" borderId="9" xfId="60" applyNumberFormat="1" applyFont="1" applyFill="1" applyBorder="1" applyAlignment="1">
      <alignment horizontal="right" vertical="top"/>
    </xf>
    <xf numFmtId="3" fontId="41" fillId="0" borderId="9" xfId="60" applyNumberFormat="1" applyBorder="1" applyAlignment="1">
      <alignment horizontal="right" vertical="top"/>
    </xf>
    <xf numFmtId="3" fontId="41" fillId="0" borderId="9" xfId="60" applyNumberFormat="1" applyBorder="1" applyAlignment="1">
      <alignment horizontal="right" vertical="top"/>
    </xf>
    <xf numFmtId="4" fontId="41" fillId="33" borderId="0" xfId="55" applyNumberFormat="1" applyFont="1" applyFill="1">
      <alignment horizontal="left"/>
    </xf>
    <xf numFmtId="0" fontId="0" fillId="33" borderId="0" xfId="0" applyFill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9" xfId="0" applyBorder="1" applyAlignment="1">
      <alignment horizontal="right" vertical="top"/>
    </xf>
    <xf numFmtId="0" fontId="0" fillId="33" borderId="9" xfId="0" applyFill="1" applyBorder="1" applyAlignment="1">
      <alignment horizontal="right"/>
    </xf>
    <xf numFmtId="0" fontId="0" fillId="0" borderId="9" xfId="0" applyBorder="1" applyAlignment="1">
      <alignment horizontal="right"/>
    </xf>
    <xf numFmtId="0" fontId="41" fillId="0" borderId="0" xfId="0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25" fillId="0" borderId="0" xfId="0" applyFont="1" applyAlignment="1">
      <alignment horizontal="right"/>
    </xf>
    <xf numFmtId="49" fontId="22" fillId="33" borderId="9" xfId="58" applyFont="1" applyFill="1">
      <alignment horizontal="right"/>
    </xf>
    <xf numFmtId="49" fontId="45" fillId="33" borderId="10" xfId="67" applyFill="1" applyBorder="1" applyAlignment="1" quotePrefix="1">
      <alignment horizontal="center"/>
    </xf>
    <xf numFmtId="49" fontId="45" fillId="33" borderId="10" xfId="67" applyFill="1" applyBorder="1" applyAlignment="1" quotePrefix="1">
      <alignment horizontal="center"/>
    </xf>
    <xf numFmtId="3" fontId="41" fillId="0" borderId="10" xfId="60" applyNumberFormat="1" applyFill="1" applyBorder="1" applyAlignment="1">
      <alignment horizontal="right" vertical="top"/>
    </xf>
    <xf numFmtId="3" fontId="41" fillId="0" borderId="0" xfId="60" applyNumberFormat="1" applyFill="1" applyBorder="1" applyAlignment="1">
      <alignment horizontal="right" vertical="top"/>
    </xf>
    <xf numFmtId="165" fontId="25" fillId="0" borderId="0" xfId="0" applyNumberFormat="1" applyFon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3" fontId="0" fillId="0" borderId="0" xfId="60" applyNumberFormat="1" applyFont="1" applyBorder="1" applyAlignment="1">
      <alignment horizontal="right" vertical="top"/>
    </xf>
    <xf numFmtId="3" fontId="0" fillId="0" borderId="0" xfId="60" applyNumberFormat="1" applyFont="1" applyFill="1" applyBorder="1" applyAlignment="1">
      <alignment horizontal="right" vertical="top"/>
    </xf>
    <xf numFmtId="165" fontId="25" fillId="0" borderId="9" xfId="0" applyNumberFormat="1" applyFon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3" fontId="0" fillId="0" borderId="9" xfId="60" applyNumberFormat="1" applyFont="1" applyFill="1" applyBorder="1" applyAlignment="1">
      <alignment horizontal="right" vertical="top"/>
    </xf>
    <xf numFmtId="165" fontId="22" fillId="0" borderId="0" xfId="0" applyNumberFormat="1" applyFont="1" applyBorder="1" applyAlignment="1">
      <alignment horizontal="right"/>
    </xf>
    <xf numFmtId="165" fontId="41" fillId="0" borderId="0" xfId="0" applyNumberFormat="1" applyFont="1" applyBorder="1" applyAlignment="1">
      <alignment horizontal="right"/>
    </xf>
    <xf numFmtId="4" fontId="41" fillId="0" borderId="0" xfId="55" applyNumberFormat="1" applyFont="1" applyFill="1">
      <alignment horizontal="left"/>
    </xf>
    <xf numFmtId="3" fontId="25" fillId="0" borderId="0" xfId="55" applyNumberFormat="1" applyFont="1" applyAlignment="1">
      <alignment horizontal="right"/>
    </xf>
    <xf numFmtId="0" fontId="0" fillId="0" borderId="0" xfId="0" applyFill="1" applyAlignment="1">
      <alignment horizontal="right"/>
    </xf>
    <xf numFmtId="0" fontId="25" fillId="0" borderId="9" xfId="0" applyFont="1" applyBorder="1" applyAlignment="1">
      <alignment horizontal="right"/>
    </xf>
    <xf numFmtId="0" fontId="0" fillId="0" borderId="9" xfId="0" applyFill="1" applyBorder="1" applyAlignment="1">
      <alignment horizontal="right"/>
    </xf>
    <xf numFmtId="3" fontId="25" fillId="0" borderId="0" xfId="60" applyNumberFormat="1" applyFont="1" applyBorder="1" applyAlignment="1">
      <alignment horizontal="right" vertical="top"/>
    </xf>
    <xf numFmtId="166" fontId="0" fillId="0" borderId="9" xfId="0" applyNumberFormat="1" applyBorder="1" applyAlignment="1">
      <alignment horizontal="right"/>
    </xf>
    <xf numFmtId="165" fontId="0" fillId="33" borderId="9" xfId="0" applyNumberFormat="1" applyFill="1" applyBorder="1" applyAlignment="1">
      <alignment horizontal="right"/>
    </xf>
    <xf numFmtId="49" fontId="22" fillId="0" borderId="9" xfId="58" applyFont="1">
      <alignment horizontal="right"/>
    </xf>
    <xf numFmtId="167" fontId="0" fillId="0" borderId="9" xfId="0" applyNumberFormat="1" applyFill="1" applyBorder="1" applyAlignment="1">
      <alignment horizontal="right"/>
    </xf>
    <xf numFmtId="3" fontId="41" fillId="0" borderId="9" xfId="60" applyNumberFormat="1" applyFill="1" applyBorder="1" applyAlignment="1">
      <alignment horizontal="right" vertical="top"/>
    </xf>
    <xf numFmtId="3" fontId="41" fillId="33" borderId="9" xfId="60" applyNumberFormat="1" applyFill="1" applyBorder="1" applyAlignment="1">
      <alignment horizontal="right" vertical="top"/>
    </xf>
    <xf numFmtId="168" fontId="0" fillId="0" borderId="0" xfId="0" applyNumberFormat="1" applyAlignment="1">
      <alignment horizontal="right"/>
    </xf>
    <xf numFmtId="0" fontId="22" fillId="0" borderId="10" xfId="0" applyFont="1" applyBorder="1" applyAlignment="1">
      <alignment horizontal="right" vertical="top"/>
    </xf>
    <xf numFmtId="49" fontId="22" fillId="0" borderId="9" xfId="58" applyFont="1" applyAlignment="1">
      <alignment horizontal="right" wrapText="1"/>
    </xf>
    <xf numFmtId="3" fontId="22" fillId="33" borderId="10" xfId="60" applyNumberFormat="1" applyFont="1" applyFill="1" applyBorder="1" applyAlignment="1">
      <alignment horizontal="right" vertical="top"/>
    </xf>
    <xf numFmtId="3" fontId="25" fillId="33" borderId="0" xfId="60" applyNumberFormat="1" applyFont="1" applyFill="1" applyBorder="1" applyAlignment="1">
      <alignment horizontal="right" vertical="top"/>
    </xf>
    <xf numFmtId="4" fontId="22" fillId="33" borderId="0" xfId="55" applyNumberFormat="1" applyFont="1" applyFill="1">
      <alignment horizontal="left"/>
    </xf>
    <xf numFmtId="0" fontId="25" fillId="33" borderId="0" xfId="0" applyFont="1" applyFill="1" applyAlignment="1">
      <alignment horizontal="right"/>
    </xf>
    <xf numFmtId="168" fontId="0" fillId="0" borderId="0" xfId="0" applyNumberFormat="1" applyFill="1" applyAlignment="1">
      <alignment horizontal="right"/>
    </xf>
    <xf numFmtId="0" fontId="0" fillId="33" borderId="0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33" borderId="0" xfId="0" applyFill="1" applyBorder="1" applyAlignment="1">
      <alignment horizontal="right" vertical="top"/>
    </xf>
    <xf numFmtId="3" fontId="25" fillId="33" borderId="0" xfId="0" applyNumberFormat="1" applyFont="1" applyFill="1" applyAlignment="1">
      <alignment horizontal="right"/>
    </xf>
    <xf numFmtId="3" fontId="0" fillId="33" borderId="0" xfId="0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165" fontId="0" fillId="0" borderId="9" xfId="0" applyNumberFormat="1" applyFill="1" applyBorder="1" applyAlignment="1">
      <alignment horizontal="right"/>
    </xf>
    <xf numFmtId="0" fontId="0" fillId="0" borderId="0" xfId="0" applyAlignment="1" quotePrefix="1">
      <alignment horizontal="right" vertical="top"/>
    </xf>
    <xf numFmtId="3" fontId="0" fillId="0" borderId="9" xfId="0" applyNumberFormat="1" applyFill="1" applyBorder="1" applyAlignment="1">
      <alignment horizontal="right"/>
    </xf>
    <xf numFmtId="167" fontId="0" fillId="0" borderId="0" xfId="0" applyNumberFormat="1" applyFill="1" applyAlignment="1">
      <alignment horizontal="right"/>
    </xf>
    <xf numFmtId="167" fontId="0" fillId="0" borderId="0" xfId="0" applyNumberFormat="1" applyAlignment="1">
      <alignment horizontal="right"/>
    </xf>
    <xf numFmtId="0" fontId="0" fillId="0" borderId="0" xfId="0" applyBorder="1" applyAlignment="1">
      <alignment horizontal="left" vertical="top"/>
    </xf>
    <xf numFmtId="3" fontId="0" fillId="0" borderId="9" xfId="0" applyNumberFormat="1" applyFont="1" applyFill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3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7" fontId="0" fillId="0" borderId="0" xfId="0" applyNumberForma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167" fontId="0" fillId="0" borderId="9" xfId="0" applyNumberFormat="1" applyFont="1" applyFill="1" applyBorder="1" applyAlignment="1">
      <alignment horizontal="right"/>
    </xf>
    <xf numFmtId="167" fontId="0" fillId="0" borderId="9" xfId="0" applyNumberFormat="1" applyFont="1" applyBorder="1" applyAlignment="1">
      <alignment horizontal="right"/>
    </xf>
    <xf numFmtId="49" fontId="22" fillId="0" borderId="9" xfId="58" applyFont="1" applyAlignment="1">
      <alignment horizontal="right"/>
    </xf>
    <xf numFmtId="167" fontId="25" fillId="0" borderId="0" xfId="0" applyNumberFormat="1" applyFont="1" applyAlignment="1">
      <alignment horizontal="right"/>
    </xf>
    <xf numFmtId="167" fontId="0" fillId="0" borderId="0" xfId="0" applyNumberFormat="1" applyAlignment="1">
      <alignment horizontal="right" vertical="top"/>
    </xf>
    <xf numFmtId="167" fontId="25" fillId="0" borderId="0" xfId="0" applyNumberFormat="1" applyFont="1" applyBorder="1" applyAlignment="1">
      <alignment horizontal="right"/>
    </xf>
    <xf numFmtId="167" fontId="0" fillId="0" borderId="0" xfId="0" applyNumberFormat="1" applyFill="1" applyBorder="1" applyAlignment="1">
      <alignment horizontal="right"/>
    </xf>
    <xf numFmtId="167" fontId="0" fillId="0" borderId="0" xfId="0" applyNumberFormat="1" applyBorder="1" applyAlignment="1">
      <alignment horizontal="right" vertical="top"/>
    </xf>
    <xf numFmtId="167" fontId="22" fillId="0" borderId="10" xfId="60" applyNumberFormat="1" applyFont="1" applyBorder="1" applyAlignment="1">
      <alignment horizontal="right" vertical="top"/>
    </xf>
    <xf numFmtId="167" fontId="41" fillId="0" borderId="10" xfId="60" applyNumberFormat="1" applyBorder="1" applyAlignment="1">
      <alignment horizontal="right" vertical="top"/>
    </xf>
    <xf numFmtId="167" fontId="41" fillId="0" borderId="10" xfId="60" applyNumberFormat="1" applyFill="1" applyBorder="1" applyAlignment="1">
      <alignment horizontal="right" vertical="top"/>
    </xf>
    <xf numFmtId="167" fontId="41" fillId="0" borderId="10" xfId="60" applyNumberFormat="1" applyBorder="1" applyAlignment="1">
      <alignment horizontal="right" vertical="top"/>
    </xf>
    <xf numFmtId="3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167" fontId="25" fillId="0" borderId="9" xfId="0" applyNumberFormat="1" applyFont="1" applyBorder="1" applyAlignment="1">
      <alignment horizontal="right"/>
    </xf>
    <xf numFmtId="167" fontId="0" fillId="0" borderId="9" xfId="0" applyNumberFormat="1" applyBorder="1" applyAlignment="1">
      <alignment horizontal="right"/>
    </xf>
    <xf numFmtId="167" fontId="0" fillId="0" borderId="9" xfId="0" applyNumberFormat="1" applyBorder="1" applyAlignment="1">
      <alignment horizontal="right" vertical="top"/>
    </xf>
    <xf numFmtId="167" fontId="25" fillId="0" borderId="0" xfId="60" applyNumberFormat="1" applyFont="1" applyBorder="1" applyAlignment="1">
      <alignment horizontal="right" vertical="top"/>
    </xf>
    <xf numFmtId="167" fontId="0" fillId="0" borderId="0" xfId="60" applyNumberFormat="1" applyFont="1" applyBorder="1" applyAlignment="1">
      <alignment horizontal="right" vertical="top"/>
    </xf>
    <xf numFmtId="167" fontId="0" fillId="0" borderId="0" xfId="60" applyNumberFormat="1" applyFont="1" applyFill="1" applyBorder="1" applyAlignment="1">
      <alignment horizontal="right" vertical="top"/>
    </xf>
    <xf numFmtId="167" fontId="22" fillId="0" borderId="0" xfId="60" applyNumberFormat="1" applyFont="1" applyBorder="1" applyAlignment="1">
      <alignment horizontal="right" vertical="top"/>
    </xf>
    <xf numFmtId="167" fontId="41" fillId="0" borderId="0" xfId="60" applyNumberFormat="1" applyBorder="1" applyAlignment="1">
      <alignment horizontal="right" vertical="top"/>
    </xf>
    <xf numFmtId="167" fontId="41" fillId="0" borderId="0" xfId="60" applyNumberFormat="1" applyFill="1" applyBorder="1" applyAlignment="1">
      <alignment horizontal="right" vertical="top"/>
    </xf>
    <xf numFmtId="167" fontId="41" fillId="0" borderId="0" xfId="60" applyNumberFormat="1" applyBorder="1" applyAlignment="1">
      <alignment horizontal="right" vertical="top"/>
    </xf>
    <xf numFmtId="167" fontId="25" fillId="33" borderId="0" xfId="0" applyNumberFormat="1" applyFont="1" applyFill="1" applyAlignment="1">
      <alignment horizontal="right"/>
    </xf>
    <xf numFmtId="167" fontId="25" fillId="33" borderId="9" xfId="0" applyNumberFormat="1" applyFont="1" applyFill="1" applyBorder="1" applyAlignment="1">
      <alignment horizontal="right"/>
    </xf>
    <xf numFmtId="167" fontId="25" fillId="0" borderId="0" xfId="0" applyNumberFormat="1" applyFont="1" applyFill="1" applyAlignment="1">
      <alignment horizontal="right"/>
    </xf>
    <xf numFmtId="167" fontId="25" fillId="0" borderId="0" xfId="0" applyNumberFormat="1" applyFont="1" applyAlignment="1">
      <alignment horizontal="right" vertical="top"/>
    </xf>
    <xf numFmtId="0" fontId="25" fillId="0" borderId="0" xfId="0" applyFont="1" applyAlignment="1">
      <alignment horizontal="right" vertical="top"/>
    </xf>
    <xf numFmtId="167" fontId="0" fillId="33" borderId="0" xfId="0" applyNumberFormat="1" applyFill="1" applyAlignment="1">
      <alignment horizontal="right"/>
    </xf>
    <xf numFmtId="167" fontId="41" fillId="33" borderId="0" xfId="60" applyNumberFormat="1" applyFill="1" applyBorder="1" applyAlignment="1">
      <alignment horizontal="right" vertical="top"/>
    </xf>
    <xf numFmtId="49" fontId="22" fillId="0" borderId="9" xfId="58" applyFill="1" applyAlignment="1">
      <alignment horizontal="right" wrapText="1"/>
    </xf>
    <xf numFmtId="3" fontId="41" fillId="0" borderId="0" xfId="0" applyNumberFormat="1" applyFont="1" applyFill="1" applyAlignment="1">
      <alignment horizontal="right"/>
    </xf>
    <xf numFmtId="3" fontId="41" fillId="0" borderId="0" xfId="0" applyNumberFormat="1" applyFont="1" applyFill="1" applyAlignment="1">
      <alignment horizontal="right" vertical="top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/>
    </xf>
    <xf numFmtId="3" fontId="25" fillId="0" borderId="0" xfId="0" applyNumberFormat="1" applyFont="1" applyFill="1" applyAlignment="1">
      <alignment horizontal="right"/>
    </xf>
    <xf numFmtId="3" fontId="0" fillId="0" borderId="0" xfId="0" applyNumberFormat="1" applyAlignment="1">
      <alignment horizontal="right" vertical="top"/>
    </xf>
    <xf numFmtId="3" fontId="25" fillId="0" borderId="9" xfId="0" applyNumberFormat="1" applyFont="1" applyFill="1" applyBorder="1" applyAlignment="1">
      <alignment horizontal="right"/>
    </xf>
    <xf numFmtId="3" fontId="0" fillId="0" borderId="9" xfId="0" applyNumberFormat="1" applyBorder="1" applyAlignment="1">
      <alignment horizontal="right" vertical="top"/>
    </xf>
    <xf numFmtId="3" fontId="22" fillId="0" borderId="0" xfId="0" applyNumberFormat="1" applyFont="1" applyFill="1" applyAlignment="1">
      <alignment horizontal="right"/>
    </xf>
    <xf numFmtId="3" fontId="21" fillId="0" borderId="0" xfId="0" applyNumberFormat="1" applyFont="1" applyFill="1" applyAlignment="1">
      <alignment horizontal="right"/>
    </xf>
    <xf numFmtId="3" fontId="41" fillId="0" borderId="10" xfId="60" applyNumberFormat="1" applyFont="1" applyBorder="1" applyAlignment="1">
      <alignment horizontal="left" vertical="top"/>
    </xf>
    <xf numFmtId="3" fontId="22" fillId="0" borderId="10" xfId="0" applyNumberFormat="1" applyFont="1" applyFill="1" applyBorder="1" applyAlignment="1">
      <alignment horizontal="right" vertical="top"/>
    </xf>
    <xf numFmtId="3" fontId="41" fillId="0" borderId="10" xfId="0" applyNumberFormat="1" applyFont="1" applyFill="1" applyBorder="1" applyAlignment="1">
      <alignment horizontal="right" vertical="top"/>
    </xf>
    <xf numFmtId="3" fontId="41" fillId="0" borderId="10" xfId="0" applyNumberFormat="1" applyFont="1" applyBorder="1" applyAlignment="1">
      <alignment horizontal="right" vertical="top"/>
    </xf>
    <xf numFmtId="3" fontId="22" fillId="0" borderId="0" xfId="60" applyNumberFormat="1" applyFont="1" applyFill="1" applyBorder="1" applyAlignment="1">
      <alignment horizontal="right" vertical="top"/>
    </xf>
    <xf numFmtId="3" fontId="22" fillId="0" borderId="10" xfId="60" applyNumberFormat="1" applyFon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41" fillId="0" borderId="0" xfId="0" applyNumberFormat="1" applyFont="1" applyAlignment="1">
      <alignment horizontal="left" vertical="top"/>
    </xf>
    <xf numFmtId="3" fontId="41" fillId="0" borderId="0" xfId="0" applyNumberFormat="1" applyFont="1" applyAlignment="1">
      <alignment horizontal="right" vertical="top"/>
    </xf>
    <xf numFmtId="3" fontId="0" fillId="0" borderId="0" xfId="0" applyNumberFormat="1" applyFont="1" applyAlignment="1">
      <alignment horizontal="left" vertical="top"/>
    </xf>
    <xf numFmtId="3" fontId="41" fillId="0" borderId="10" xfId="0" applyNumberFormat="1" applyFont="1" applyBorder="1" applyAlignment="1">
      <alignment horizontal="right" vertical="top"/>
    </xf>
    <xf numFmtId="3" fontId="0" fillId="0" borderId="0" xfId="60" applyNumberFormat="1" applyFont="1" applyBorder="1" applyAlignment="1">
      <alignment horizontal="left" vertical="top"/>
    </xf>
    <xf numFmtId="49" fontId="22" fillId="0" borderId="9" xfId="59" applyAlignment="1">
      <alignment horizontal="right"/>
    </xf>
    <xf numFmtId="49" fontId="22" fillId="0" borderId="9" xfId="58" applyFill="1">
      <alignment horizontal="right"/>
    </xf>
    <xf numFmtId="3" fontId="41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top"/>
    </xf>
    <xf numFmtId="3" fontId="22" fillId="0" borderId="0" xfId="0" applyNumberFormat="1" applyFont="1" applyAlignment="1">
      <alignment horizontal="right" vertical="top"/>
    </xf>
    <xf numFmtId="3" fontId="22" fillId="0" borderId="0" xfId="0" applyNumberFormat="1" applyFont="1" applyAlignment="1">
      <alignment horizontal="right" vertical="top"/>
    </xf>
    <xf numFmtId="0" fontId="0" fillId="0" borderId="0" xfId="0" applyAlignment="1">
      <alignment horizontal="right" vertical="top"/>
    </xf>
    <xf numFmtId="167" fontId="25" fillId="0" borderId="9" xfId="0" applyNumberFormat="1" applyFont="1" applyFill="1" applyBorder="1" applyAlignment="1">
      <alignment horizontal="right"/>
    </xf>
    <xf numFmtId="3" fontId="25" fillId="0" borderId="0" xfId="60" applyNumberFormat="1" applyFont="1" applyFill="1" applyBorder="1" applyAlignment="1">
      <alignment horizontal="right" vertical="top"/>
    </xf>
    <xf numFmtId="164" fontId="0" fillId="0" borderId="9" xfId="0" applyNumberFormat="1" applyFill="1" applyBorder="1" applyAlignment="1">
      <alignment horizontal="right"/>
    </xf>
    <xf numFmtId="2" fontId="0" fillId="0" borderId="0" xfId="0" applyNumberFormat="1" applyAlignment="1">
      <alignment horizontal="left" vertical="top"/>
    </xf>
    <xf numFmtId="2" fontId="0" fillId="0" borderId="0" xfId="0" applyNumberFormat="1" applyAlignment="1">
      <alignment horizontal="right" vertical="top"/>
    </xf>
    <xf numFmtId="4" fontId="0" fillId="0" borderId="0" xfId="0" applyNumberFormat="1" applyFill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55" applyFont="1">
      <alignment horizontal="left"/>
    </xf>
    <xf numFmtId="169" fontId="0" fillId="0" borderId="0" xfId="0" applyNumberFormat="1" applyFill="1" applyAlignment="1">
      <alignment horizontal="right"/>
    </xf>
    <xf numFmtId="169" fontId="0" fillId="0" borderId="0" xfId="55" applyNumberFormat="1" applyFont="1" applyAlignment="1">
      <alignment horizontal="right"/>
    </xf>
    <xf numFmtId="169" fontId="0" fillId="0" borderId="0" xfId="55" applyNumberFormat="1" applyFont="1" applyFill="1" applyAlignment="1">
      <alignment horizontal="right"/>
    </xf>
    <xf numFmtId="0" fontId="19" fillId="0" borderId="0" xfId="57" applyFont="1" applyFill="1" applyAlignment="1">
      <alignment horizontal="left"/>
    </xf>
    <xf numFmtId="3" fontId="41" fillId="0" borderId="0" xfId="55" applyNumberFormat="1">
      <alignment horizontal="left"/>
    </xf>
    <xf numFmtId="0" fontId="0" fillId="0" borderId="0" xfId="0" applyFill="1" applyAlignment="1">
      <alignment horizontal="right" vertical="top"/>
    </xf>
    <xf numFmtId="0" fontId="41" fillId="0" borderId="0" xfId="55" applyFont="1" applyAlignment="1">
      <alignment horizontal="right"/>
    </xf>
    <xf numFmtId="0" fontId="41" fillId="0" borderId="0" xfId="55" applyFill="1">
      <alignment horizontal="left"/>
    </xf>
    <xf numFmtId="3" fontId="0" fillId="0" borderId="0" xfId="0" applyNumberFormat="1" applyFill="1" applyAlignment="1">
      <alignment horizontal="right" vertical="top"/>
    </xf>
    <xf numFmtId="2" fontId="0" fillId="0" borderId="0" xfId="0" applyNumberFormat="1" applyAlignment="1">
      <alignment horizontal="right"/>
    </xf>
    <xf numFmtId="4" fontId="25" fillId="0" borderId="0" xfId="0" applyNumberFormat="1" applyFont="1" applyAlignment="1">
      <alignment horizontal="right"/>
    </xf>
    <xf numFmtId="4" fontId="0" fillId="0" borderId="0" xfId="0" applyNumberFormat="1" applyFill="1" applyAlignment="1">
      <alignment horizontal="right" vertical="top"/>
    </xf>
    <xf numFmtId="4" fontId="0" fillId="0" borderId="0" xfId="0" applyNumberFormat="1" applyAlignment="1">
      <alignment horizontal="right" vertical="top"/>
    </xf>
    <xf numFmtId="0" fontId="0" fillId="0" borderId="0" xfId="55" applyFont="1" applyAlignment="1">
      <alignment horizontal="right"/>
    </xf>
    <xf numFmtId="169" fontId="0" fillId="0" borderId="0" xfId="0" applyNumberFormat="1" applyAlignment="1">
      <alignment horizontal="right"/>
    </xf>
    <xf numFmtId="170" fontId="0" fillId="0" borderId="0" xfId="55" applyNumberFormat="1" applyFont="1" applyAlignment="1">
      <alignment horizontal="right"/>
    </xf>
    <xf numFmtId="169" fontId="25" fillId="0" borderId="0" xfId="0" applyNumberFormat="1" applyFont="1" applyAlignment="1">
      <alignment horizontal="right"/>
    </xf>
    <xf numFmtId="2" fontId="0" fillId="0" borderId="0" xfId="0" applyNumberFormat="1" applyFill="1" applyAlignment="1">
      <alignment horizontal="right" vertical="top"/>
    </xf>
    <xf numFmtId="3" fontId="0" fillId="0" borderId="0" xfId="0" applyNumberFormat="1" applyAlignment="1">
      <alignment/>
    </xf>
    <xf numFmtId="0" fontId="0" fillId="0" borderId="0" xfId="0" applyAlignment="1">
      <alignment vertical="top"/>
    </xf>
    <xf numFmtId="3" fontId="0" fillId="0" borderId="0" xfId="0" applyNumberFormat="1" applyFill="1" applyAlignment="1">
      <alignment vertical="top"/>
    </xf>
    <xf numFmtId="0" fontId="25" fillId="0" borderId="0" xfId="0" applyFont="1" applyAlignment="1">
      <alignment horizontal="right" vertical="top"/>
    </xf>
    <xf numFmtId="3" fontId="0" fillId="0" borderId="0" xfId="0" applyNumberFormat="1" applyAlignment="1">
      <alignment vertical="top"/>
    </xf>
    <xf numFmtId="169" fontId="0" fillId="0" borderId="0" xfId="0" applyNumberFormat="1" applyAlignment="1">
      <alignment horizontal="left" vertical="top"/>
    </xf>
    <xf numFmtId="0" fontId="19" fillId="0" borderId="0" xfId="57" applyFont="1" applyAlignment="1">
      <alignment horizontal="left" wrapText="1"/>
    </xf>
    <xf numFmtId="49" fontId="22" fillId="0" borderId="9" xfId="59" applyBorder="1">
      <alignment horizontal="left"/>
    </xf>
    <xf numFmtId="49" fontId="22" fillId="0" borderId="9" xfId="58" applyBorder="1">
      <alignment horizontal="right"/>
    </xf>
    <xf numFmtId="0" fontId="41" fillId="0" borderId="0" xfId="55" applyAlignment="1">
      <alignment horizontal="left" wrapText="1"/>
    </xf>
    <xf numFmtId="0" fontId="41" fillId="0" borderId="0" xfId="55" applyFont="1" applyAlignment="1">
      <alignment horizontal="left" wrapText="1"/>
    </xf>
    <xf numFmtId="3" fontId="41" fillId="0" borderId="10" xfId="60" applyAlignment="1">
      <alignment horizontal="left" vertical="top"/>
    </xf>
    <xf numFmtId="3" fontId="41" fillId="0" borderId="10" xfId="60" applyAlignment="1">
      <alignment horizontal="right" vertical="top"/>
    </xf>
    <xf numFmtId="0" fontId="0" fillId="0" borderId="0" xfId="49" applyNumberFormat="1" applyFont="1" applyAlignment="1">
      <alignment horizontal="right" vertical="top"/>
    </xf>
    <xf numFmtId="1" fontId="0" fillId="0" borderId="9" xfId="0" applyNumberFormat="1" applyBorder="1" applyAlignment="1">
      <alignment horizontal="left"/>
    </xf>
    <xf numFmtId="0" fontId="0" fillId="0" borderId="9" xfId="49" applyNumberFormat="1" applyFont="1" applyBorder="1" applyAlignment="1">
      <alignment horizontal="right" vertical="top"/>
    </xf>
    <xf numFmtId="3" fontId="41" fillId="0" borderId="0" xfId="60" applyBorder="1" applyAlignment="1">
      <alignment horizontal="left" vertical="top"/>
    </xf>
    <xf numFmtId="3" fontId="41" fillId="0" borderId="0" xfId="60" applyBorder="1" applyAlignment="1">
      <alignment horizontal="right" vertical="top"/>
    </xf>
    <xf numFmtId="0" fontId="41" fillId="0" borderId="0" xfId="49" applyNumberFormat="1" applyFont="1" applyAlignment="1">
      <alignment horizontal="right" vertical="top"/>
    </xf>
    <xf numFmtId="167" fontId="41" fillId="0" borderId="10" xfId="60" applyNumberFormat="1" applyAlignment="1">
      <alignment horizontal="right" vertical="top"/>
    </xf>
    <xf numFmtId="3" fontId="0" fillId="0" borderId="0" xfId="60" applyFont="1" applyBorder="1" applyAlignment="1">
      <alignment horizontal="left" vertical="top"/>
    </xf>
    <xf numFmtId="3" fontId="0" fillId="0" borderId="9" xfId="60" applyFont="1" applyBorder="1" applyAlignment="1">
      <alignment horizontal="left" vertical="top"/>
    </xf>
    <xf numFmtId="3" fontId="41" fillId="0" borderId="9" xfId="60" applyBorder="1" applyAlignment="1">
      <alignment horizontal="right" vertical="top"/>
    </xf>
    <xf numFmtId="0" fontId="0" fillId="0" borderId="0" xfId="0" applyNumberFormat="1" applyAlignment="1">
      <alignment horizontal="right" vertical="top"/>
    </xf>
    <xf numFmtId="0" fontId="0" fillId="0" borderId="9" xfId="0" applyNumberFormat="1" applyBorder="1" applyAlignment="1">
      <alignment horizontal="right" vertical="top"/>
    </xf>
    <xf numFmtId="167" fontId="41" fillId="0" borderId="0" xfId="0" applyNumberFormat="1" applyFont="1" applyAlignment="1">
      <alignment horizontal="right" vertical="top"/>
    </xf>
    <xf numFmtId="0" fontId="41" fillId="0" borderId="0" xfId="49" applyNumberFormat="1" applyFont="1" applyBorder="1" applyAlignment="1">
      <alignment horizontal="right" vertical="top"/>
    </xf>
    <xf numFmtId="0" fontId="41" fillId="0" borderId="10" xfId="55" applyBorder="1">
      <alignment horizontal="left"/>
    </xf>
    <xf numFmtId="0" fontId="41" fillId="0" borderId="10" xfId="55" applyBorder="1">
      <alignment horizontal="left"/>
    </xf>
    <xf numFmtId="167" fontId="22" fillId="0" borderId="10" xfId="60" applyNumberFormat="1" applyFont="1" applyAlignment="1">
      <alignment horizontal="right" vertical="top"/>
    </xf>
    <xf numFmtId="167" fontId="22" fillId="0" borderId="0" xfId="55" applyNumberFormat="1" applyFont="1">
      <alignment horizontal="left"/>
    </xf>
    <xf numFmtId="167" fontId="41" fillId="0" borderId="0" xfId="55" applyNumberFormat="1">
      <alignment horizontal="left"/>
    </xf>
    <xf numFmtId="167" fontId="25" fillId="0" borderId="0" xfId="0" applyNumberFormat="1" applyFont="1" applyFill="1" applyAlignment="1">
      <alignment horizontal="right" vertical="top"/>
    </xf>
    <xf numFmtId="167" fontId="0" fillId="0" borderId="0" xfId="0" applyNumberFormat="1" applyFill="1" applyAlignment="1">
      <alignment horizontal="right" vertical="top"/>
    </xf>
    <xf numFmtId="1" fontId="25" fillId="0" borderId="0" xfId="49" applyNumberFormat="1" applyFont="1" applyAlignment="1">
      <alignment horizontal="right"/>
    </xf>
    <xf numFmtId="0" fontId="0" fillId="0" borderId="0" xfId="49" applyNumberFormat="1" applyFont="1" applyAlignment="1">
      <alignment horizontal="right"/>
    </xf>
    <xf numFmtId="0" fontId="25" fillId="0" borderId="9" xfId="49" applyNumberFormat="1" applyFont="1" applyBorder="1" applyAlignment="1">
      <alignment horizontal="right"/>
    </xf>
    <xf numFmtId="0" fontId="0" fillId="0" borderId="9" xfId="49" applyNumberFormat="1" applyFont="1" applyBorder="1" applyAlignment="1">
      <alignment horizontal="right"/>
    </xf>
    <xf numFmtId="1" fontId="22" fillId="0" borderId="0" xfId="0" applyNumberFormat="1" applyFont="1" applyAlignment="1">
      <alignment horizontal="right" vertical="top"/>
    </xf>
    <xf numFmtId="1" fontId="41" fillId="0" borderId="0" xfId="0" applyNumberFormat="1" applyFont="1" applyAlignment="1">
      <alignment horizontal="right" vertical="top"/>
    </xf>
    <xf numFmtId="167" fontId="22" fillId="0" borderId="10" xfId="60" applyNumberFormat="1" applyFont="1" applyFill="1" applyAlignment="1">
      <alignment horizontal="right" vertical="top"/>
    </xf>
    <xf numFmtId="167" fontId="41" fillId="0" borderId="10" xfId="60" applyNumberFormat="1" applyFill="1" applyAlignment="1">
      <alignment horizontal="right" vertical="top"/>
    </xf>
    <xf numFmtId="167" fontId="25" fillId="0" borderId="0" xfId="60" applyNumberFormat="1" applyFont="1" applyFill="1" applyBorder="1" applyAlignment="1">
      <alignment horizontal="right" vertical="top"/>
    </xf>
    <xf numFmtId="167" fontId="0" fillId="0" borderId="0" xfId="60" applyNumberFormat="1" applyFont="1" applyFill="1" applyBorder="1" applyAlignment="1">
      <alignment horizontal="right" vertical="top"/>
    </xf>
    <xf numFmtId="167" fontId="25" fillId="0" borderId="9" xfId="60" applyNumberFormat="1" applyFont="1" applyFill="1" applyBorder="1" applyAlignment="1">
      <alignment horizontal="right" vertical="top"/>
    </xf>
    <xf numFmtId="167" fontId="0" fillId="0" borderId="9" xfId="60" applyNumberFormat="1" applyFont="1" applyFill="1" applyBorder="1" applyAlignment="1">
      <alignment horizontal="right" vertical="top"/>
    </xf>
    <xf numFmtId="167" fontId="22" fillId="0" borderId="0" xfId="60" applyNumberFormat="1" applyFont="1" applyBorder="1" applyAlignment="1">
      <alignment horizontal="right" vertical="top"/>
    </xf>
    <xf numFmtId="1" fontId="0" fillId="0" borderId="0" xfId="49" applyNumberFormat="1" applyFont="1" applyAlignment="1">
      <alignment horizontal="right"/>
    </xf>
    <xf numFmtId="1" fontId="25" fillId="0" borderId="9" xfId="49" applyNumberFormat="1" applyFont="1" applyBorder="1" applyAlignment="1">
      <alignment horizontal="right"/>
    </xf>
    <xf numFmtId="1" fontId="0" fillId="0" borderId="9" xfId="49" applyNumberFormat="1" applyFont="1" applyBorder="1" applyAlignment="1">
      <alignment horizontal="right"/>
    </xf>
    <xf numFmtId="1" fontId="22" fillId="0" borderId="0" xfId="49" applyNumberFormat="1" applyFont="1" applyAlignment="1">
      <alignment horizontal="right" vertical="top"/>
    </xf>
    <xf numFmtId="1" fontId="41" fillId="0" borderId="0" xfId="49" applyNumberFormat="1" applyFont="1" applyAlignment="1">
      <alignment horizontal="right" vertical="top"/>
    </xf>
    <xf numFmtId="171" fontId="22" fillId="0" borderId="0" xfId="55" applyNumberFormat="1" applyFont="1">
      <alignment horizontal="left"/>
    </xf>
    <xf numFmtId="171" fontId="41" fillId="0" borderId="0" xfId="55" applyNumberFormat="1">
      <alignment horizontal="left"/>
    </xf>
    <xf numFmtId="0" fontId="25" fillId="0" borderId="0" xfId="49" applyNumberFormat="1" applyFont="1" applyFill="1" applyBorder="1" applyAlignment="1">
      <alignment horizontal="right"/>
    </xf>
    <xf numFmtId="0" fontId="0" fillId="0" borderId="0" xfId="49" applyNumberFormat="1" applyFont="1" applyFill="1" applyBorder="1" applyAlignment="1">
      <alignment horizontal="right"/>
    </xf>
    <xf numFmtId="0" fontId="25" fillId="0" borderId="9" xfId="49" applyNumberFormat="1" applyFont="1" applyFill="1" applyBorder="1" applyAlignment="1">
      <alignment horizontal="right"/>
    </xf>
    <xf numFmtId="0" fontId="0" fillId="0" borderId="9" xfId="49" applyNumberFormat="1" applyFont="1" applyFill="1" applyBorder="1" applyAlignment="1">
      <alignment horizontal="right"/>
    </xf>
    <xf numFmtId="1" fontId="25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1" fontId="25" fillId="0" borderId="9" xfId="0" applyNumberFormat="1" applyFont="1" applyBorder="1" applyAlignment="1">
      <alignment horizontal="right"/>
    </xf>
    <xf numFmtId="1" fontId="0" fillId="0" borderId="9" xfId="0" applyNumberFormat="1" applyBorder="1" applyAlignment="1">
      <alignment horizontal="right"/>
    </xf>
    <xf numFmtId="0" fontId="22" fillId="0" borderId="0" xfId="0" applyFont="1" applyAlignment="1">
      <alignment horizontal="right"/>
    </xf>
  </cellXfs>
  <cellStyles count="54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ålig" xfId="36"/>
    <cellStyle name="Dekorfärg1" xfId="37"/>
    <cellStyle name="Dekorfärg2" xfId="38"/>
    <cellStyle name="Dekorfärg3" xfId="39"/>
    <cellStyle name="Dekorfärg4" xfId="40"/>
    <cellStyle name="Dekorfärg5" xfId="41"/>
    <cellStyle name="Dekor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Procent 3" xfId="49"/>
    <cellStyle name="Rubrik" xfId="50"/>
    <cellStyle name="Rubrik 1" xfId="51"/>
    <cellStyle name="Rubrik 2" xfId="52"/>
    <cellStyle name="Rubrik 3" xfId="53"/>
    <cellStyle name="Rubrik 4" xfId="54"/>
    <cellStyle name="Subheading" xfId="55"/>
    <cellStyle name="Summa" xfId="56"/>
    <cellStyle name="tableheading" xfId="57"/>
    <cellStyle name="th" xfId="58"/>
    <cellStyle name="th-left" xfId="59"/>
    <cellStyle name="tr-sum" xfId="60"/>
    <cellStyle name="Comma" xfId="61"/>
    <cellStyle name="Comma [0]" xfId="62"/>
    <cellStyle name="Utdata" xfId="63"/>
    <cellStyle name="Currency" xfId="64"/>
    <cellStyle name="Currency [0]" xfId="65"/>
    <cellStyle name="Varningstext" xfId="66"/>
    <cellStyle name="Yeargroup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lerud\Ekonomi\Del&#229;rsrapporter\2012\Q2%202012\Excel%20tabeller%20Q2%202012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epartment\Finance\Common\Accounting%20and%20Tax\Quarterly%20reports%20-%20Del&#229;rsrapporter\2020\Q1\Excel%20tabeller%20web%20Q1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illerud\Ekonomi\Del&#229;rsrapporter\2012\Q2%202012\Excel%20tabeller%20Q2%20201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y"/>
      <sheetName val="Admin"/>
      <sheetName val="Tabell första sidan Q1 (pub)"/>
      <sheetName val="Tabell första sidan  Q2-4 (pub)"/>
      <sheetName val="Tabell första sidan (inm)"/>
      <sheetName val="Volymer (pub)"/>
      <sheetName val="Volymer (inm)"/>
      <sheetName val="Avvikelseanalys föreg Q (pub)"/>
      <sheetName val="Avvikelseanalys föreg Q (inm)"/>
      <sheetName val="Produktområde (pub)"/>
      <sheetName val="Produktområde (inm)"/>
      <sheetName val="Avvikelseanalys mot fg år (pub)"/>
      <sheetName val="Avvikelseanalys mot fg år (inm)"/>
      <sheetName val="AO Q1 (pub)"/>
      <sheetName val="AO Q1 (inm)"/>
      <sheetName val="AO Q2 &amp; Q3 (pub)"/>
      <sheetName val="AO Q2 &amp; Q3 (inm)"/>
      <sheetName val="AO Q4 (pub)"/>
      <sheetName val="AO Q4 (inm)"/>
      <sheetName val="AO underlag (inm)"/>
      <sheetName val="Valutasäkring ML (pub)"/>
      <sheetName val="Valutasäkring ML (inm)"/>
      <sheetName val="Kassaflöde kort (pub)"/>
      <sheetName val="Kassaflöde kort (inm)"/>
      <sheetName val="Säsongseffekter (pub)"/>
      <sheetName val="Säsongseffekter (inm)"/>
      <sheetName val="Aktieägare SA (pub)"/>
      <sheetName val="Aktieägare SA (inm)"/>
      <sheetName val="RR, tot res, EK Q1 (pub)"/>
      <sheetName val="RR, tot res, EK Q1 (inm)"/>
      <sheetName val="RR, tot res, EK Q2 Q3 (pub)"/>
      <sheetName val="RR, tot res, EK Q2 Q3 (inm)"/>
      <sheetName val="RR, tot res, EK Q4 (pub)"/>
      <sheetName val="RR, tot res, EK Q4 (inm)"/>
      <sheetName val="RR Tot res EK underlag (inm)"/>
      <sheetName val=" BR, KF Q1 (pub)"/>
      <sheetName val=" BR, KF Q1 (inm)"/>
      <sheetName val=" BR, KF Q2, Q3 (pub)"/>
      <sheetName val=" BR, KF Q2, Q3 (inm)"/>
      <sheetName val=" BR, KF Q4 (pub)"/>
      <sheetName val=" BR, KF Q4 (inm)"/>
      <sheetName val="BR, KF Underlag (inm)"/>
      <sheetName val="Nyckeltal Q1, Q2, Q3 (pub)"/>
      <sheetName val="Nyckeltal Q1, Q2, Q3 (inm)"/>
      <sheetName val="Nyckeltal Q4 (pub)"/>
      <sheetName val="Nyckeltal Q4 (inm)"/>
      <sheetName val="Avkastning (dia)"/>
      <sheetName val="ND-E (dia)"/>
      <sheetName val="Nyckeltal Underlag (inm)"/>
      <sheetName val="8 kvartal (pub)"/>
      <sheetName val="8 kvartal (inm)"/>
      <sheetName val="MB Q1 (pub)"/>
      <sheetName val="MB Q1 (inm)"/>
      <sheetName val="MB Q2, Q3 (pub)"/>
      <sheetName val="MB Q2, Q3 (inm)"/>
      <sheetName val="MB Q4 (pub)"/>
      <sheetName val="MB Q4 (inm)"/>
      <sheetName val="MB underlag (inm)"/>
      <sheetName val="Affärsområden per Q1 (pub)"/>
      <sheetName val="Affärsområden per Q2-4 (pub)"/>
      <sheetName val="Oms underlag (dia)"/>
      <sheetName val="EBIT underlag (dia)"/>
      <sheetName val="Affärsområden per Q (inm)"/>
      <sheetName val="Löptext (inm)"/>
    </sheetNames>
    <sheetDataSet>
      <sheetData sheetId="1">
        <row r="21">
          <cell r="Q21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Income"/>
      <sheetName val="Income-3M"/>
      <sheetName val="Income-YTD"/>
      <sheetName val="Income-LTM"/>
      <sheetName val="Comprehensive-Income"/>
      <sheetName val="Comprehensive-Income-3M"/>
      <sheetName val="Comprehensive-Income-YTD"/>
      <sheetName val="Comprehensive-Income-LTM"/>
      <sheetName val="Cashflow"/>
      <sheetName val="Cashflow-3M"/>
      <sheetName val="Cashflow-YTD"/>
      <sheetName val="Balance sheet"/>
      <sheetName val="Balance sheet-3M"/>
      <sheetName val="Equity"/>
      <sheetName val="Equity-YTD"/>
      <sheetName val="Key figures"/>
      <sheetName val="Key figures-YTD"/>
      <sheetName val="Divisions"/>
      <sheetName val="Divisions-3M"/>
    </sheetNames>
    <sheetDataSet>
      <sheetData sheetId="2">
        <row r="6">
          <cell r="G6">
            <v>6293</v>
          </cell>
          <cell r="H6">
            <v>6504</v>
          </cell>
          <cell r="I6">
            <v>5843</v>
          </cell>
          <cell r="J6">
            <v>6054</v>
          </cell>
        </row>
        <row r="7">
          <cell r="G7">
            <v>35</v>
          </cell>
          <cell r="H7">
            <v>38</v>
          </cell>
          <cell r="I7">
            <v>66</v>
          </cell>
          <cell r="J7">
            <v>37</v>
          </cell>
        </row>
        <row r="8">
          <cell r="G8">
            <v>6328</v>
          </cell>
          <cell r="H8">
            <v>6542</v>
          </cell>
          <cell r="I8">
            <v>5909</v>
          </cell>
          <cell r="J8">
            <v>6091</v>
          </cell>
        </row>
        <row r="9">
          <cell r="G9">
            <v>-205</v>
          </cell>
          <cell r="H9">
            <v>-6</v>
          </cell>
          <cell r="I9">
            <v>430</v>
          </cell>
          <cell r="J9">
            <v>68</v>
          </cell>
        </row>
        <row r="10">
          <cell r="G10">
            <v>-3195</v>
          </cell>
          <cell r="H10">
            <v>-3421</v>
          </cell>
          <cell r="I10">
            <v>-3292</v>
          </cell>
          <cell r="J10">
            <v>-3058</v>
          </cell>
        </row>
        <row r="11">
          <cell r="G11">
            <v>-1338</v>
          </cell>
          <cell r="H11">
            <v>-1163</v>
          </cell>
          <cell r="I11">
            <v>-1342</v>
          </cell>
          <cell r="J11">
            <v>-1414</v>
          </cell>
        </row>
        <row r="12">
          <cell r="G12">
            <v>-1011</v>
          </cell>
          <cell r="H12">
            <v>-928</v>
          </cell>
          <cell r="I12">
            <v>-911</v>
          </cell>
          <cell r="J12">
            <v>-806</v>
          </cell>
        </row>
        <row r="13">
          <cell r="G13">
            <v>-385</v>
          </cell>
          <cell r="H13">
            <v>-382</v>
          </cell>
          <cell r="I13">
            <v>-380</v>
          </cell>
          <cell r="J13">
            <v>-368</v>
          </cell>
        </row>
        <row r="14">
          <cell r="G14">
            <v>0</v>
          </cell>
          <cell r="H14">
            <v>-2</v>
          </cell>
          <cell r="I14">
            <v>0</v>
          </cell>
          <cell r="J14" t="str">
            <v>-</v>
          </cell>
        </row>
        <row r="15">
          <cell r="G15">
            <v>-6134</v>
          </cell>
          <cell r="H15">
            <v>-5902</v>
          </cell>
          <cell r="I15">
            <v>-5495</v>
          </cell>
          <cell r="J15">
            <v>-5578</v>
          </cell>
        </row>
        <row r="16">
          <cell r="G16">
            <v>194</v>
          </cell>
          <cell r="H16">
            <v>640</v>
          </cell>
          <cell r="I16">
            <v>414</v>
          </cell>
          <cell r="J16">
            <v>513</v>
          </cell>
        </row>
        <row r="17">
          <cell r="G17">
            <v>50</v>
          </cell>
          <cell r="H17">
            <v>-34</v>
          </cell>
          <cell r="I17">
            <v>13</v>
          </cell>
          <cell r="J17">
            <v>-16</v>
          </cell>
        </row>
        <row r="18">
          <cell r="G18">
            <v>244</v>
          </cell>
          <cell r="H18">
            <v>606</v>
          </cell>
          <cell r="I18">
            <v>427</v>
          </cell>
          <cell r="J18">
            <v>497</v>
          </cell>
        </row>
        <row r="19">
          <cell r="G19">
            <v>-44</v>
          </cell>
          <cell r="H19">
            <v>-155</v>
          </cell>
          <cell r="I19">
            <v>-118</v>
          </cell>
          <cell r="J19">
            <v>-134</v>
          </cell>
        </row>
        <row r="20">
          <cell r="G20">
            <v>200</v>
          </cell>
          <cell r="H20">
            <v>451</v>
          </cell>
          <cell r="I20">
            <v>309</v>
          </cell>
          <cell r="J20">
            <v>363</v>
          </cell>
        </row>
        <row r="21">
          <cell r="G21">
            <v>-18</v>
          </cell>
        </row>
        <row r="22">
          <cell r="G22">
            <v>182</v>
          </cell>
        </row>
        <row r="24">
          <cell r="G24">
            <v>182</v>
          </cell>
          <cell r="H24">
            <v>451</v>
          </cell>
          <cell r="I24">
            <v>309</v>
          </cell>
          <cell r="J24">
            <v>363</v>
          </cell>
        </row>
      </sheetData>
      <sheetData sheetId="6">
        <row r="6">
          <cell r="F6">
            <v>5754</v>
          </cell>
          <cell r="G6">
            <v>182</v>
          </cell>
          <cell r="H6">
            <v>451</v>
          </cell>
          <cell r="I6">
            <v>309</v>
          </cell>
          <cell r="J6">
            <v>363</v>
          </cell>
        </row>
        <row r="9">
          <cell r="F9">
            <v>-50</v>
          </cell>
          <cell r="G9">
            <v>0</v>
          </cell>
          <cell r="H9">
            <v>-61</v>
          </cell>
          <cell r="I9">
            <v>-24</v>
          </cell>
          <cell r="J9" t="str">
            <v>-</v>
          </cell>
        </row>
        <row r="10">
          <cell r="F10">
            <v>-29</v>
          </cell>
          <cell r="G10">
            <v>-167</v>
          </cell>
          <cell r="H10">
            <v>19</v>
          </cell>
          <cell r="I10">
            <v>47</v>
          </cell>
          <cell r="J10">
            <v>41</v>
          </cell>
        </row>
        <row r="11">
          <cell r="F11">
            <v>10</v>
          </cell>
          <cell r="G11">
            <v>0</v>
          </cell>
          <cell r="H11">
            <v>13</v>
          </cell>
          <cell r="I11">
            <v>5</v>
          </cell>
          <cell r="J11" t="str">
            <v>-</v>
          </cell>
        </row>
        <row r="12">
          <cell r="F12">
            <v>-69</v>
          </cell>
          <cell r="G12">
            <v>-167</v>
          </cell>
          <cell r="H12">
            <v>-29</v>
          </cell>
          <cell r="I12">
            <v>28</v>
          </cell>
          <cell r="J12">
            <v>41</v>
          </cell>
        </row>
        <row r="15">
          <cell r="F15">
            <v>21</v>
          </cell>
          <cell r="G15">
            <v>12</v>
          </cell>
          <cell r="H15">
            <v>25</v>
          </cell>
          <cell r="I15">
            <v>-3</v>
          </cell>
          <cell r="J15">
            <v>-21</v>
          </cell>
        </row>
        <row r="16">
          <cell r="F16">
            <v>-89</v>
          </cell>
          <cell r="G16">
            <v>-73</v>
          </cell>
          <cell r="H16">
            <v>-280</v>
          </cell>
          <cell r="I16">
            <v>163</v>
          </cell>
          <cell r="J16">
            <v>149</v>
          </cell>
        </row>
        <row r="17">
          <cell r="F17">
            <v>19</v>
          </cell>
          <cell r="G17">
            <v>15</v>
          </cell>
          <cell r="H17">
            <v>60</v>
          </cell>
          <cell r="I17">
            <v>-35</v>
          </cell>
          <cell r="J17">
            <v>-31</v>
          </cell>
        </row>
        <row r="18">
          <cell r="F18">
            <v>-49</v>
          </cell>
          <cell r="G18">
            <v>-46</v>
          </cell>
          <cell r="H18">
            <v>-195</v>
          </cell>
          <cell r="I18">
            <v>125</v>
          </cell>
          <cell r="J18">
            <v>97</v>
          </cell>
        </row>
        <row r="19">
          <cell r="F19">
            <v>5636</v>
          </cell>
          <cell r="G19">
            <v>-31</v>
          </cell>
          <cell r="H19">
            <v>227</v>
          </cell>
          <cell r="I19">
            <v>462</v>
          </cell>
          <cell r="J19">
            <v>501</v>
          </cell>
        </row>
        <row r="21">
          <cell r="F21">
            <v>5636</v>
          </cell>
          <cell r="G21">
            <v>-31</v>
          </cell>
          <cell r="H21">
            <v>227</v>
          </cell>
          <cell r="I21">
            <v>462</v>
          </cell>
          <cell r="J21">
            <v>501</v>
          </cell>
        </row>
        <row r="23">
          <cell r="F23">
            <v>5636</v>
          </cell>
          <cell r="G23">
            <v>-31</v>
          </cell>
          <cell r="H23">
            <v>227</v>
          </cell>
          <cell r="I23">
            <v>462</v>
          </cell>
          <cell r="J23">
            <v>501</v>
          </cell>
        </row>
      </sheetData>
      <sheetData sheetId="10">
        <row r="6">
          <cell r="AD6">
            <v>644</v>
          </cell>
          <cell r="AE6">
            <v>644</v>
          </cell>
          <cell r="AF6">
            <v>842</v>
          </cell>
        </row>
        <row r="7">
          <cell r="AD7">
            <v>-187</v>
          </cell>
          <cell r="AE7">
            <v>-99</v>
          </cell>
          <cell r="AF7">
            <v>-184</v>
          </cell>
        </row>
        <row r="8">
          <cell r="AD8">
            <v>-239</v>
          </cell>
          <cell r="AE8">
            <v>15</v>
          </cell>
          <cell r="AF8">
            <v>-164</v>
          </cell>
        </row>
        <row r="9">
          <cell r="AD9">
            <v>218</v>
          </cell>
          <cell r="AE9">
            <v>560</v>
          </cell>
          <cell r="AF9">
            <v>494</v>
          </cell>
        </row>
        <row r="10">
          <cell r="AD10">
            <v>-294</v>
          </cell>
          <cell r="AE10">
            <v>-454</v>
          </cell>
          <cell r="AF10">
            <v>-226</v>
          </cell>
        </row>
        <row r="11">
          <cell r="AD11">
            <v>0</v>
          </cell>
          <cell r="AE11">
            <v>-3</v>
          </cell>
          <cell r="AF11">
            <v>0</v>
          </cell>
        </row>
        <row r="12">
          <cell r="AD12">
            <v>0</v>
          </cell>
          <cell r="AE12">
            <v>0</v>
          </cell>
          <cell r="AF12">
            <v>0</v>
          </cell>
        </row>
        <row r="14">
          <cell r="AD14">
            <v>9</v>
          </cell>
          <cell r="AE14">
            <v>0</v>
          </cell>
          <cell r="AF14">
            <v>0</v>
          </cell>
        </row>
        <row r="15">
          <cell r="AD15">
            <v>76</v>
          </cell>
          <cell r="AE15">
            <v>1</v>
          </cell>
          <cell r="AF15">
            <v>9</v>
          </cell>
        </row>
        <row r="16">
          <cell r="AD16">
            <v>-209</v>
          </cell>
          <cell r="AE16">
            <v>-456</v>
          </cell>
          <cell r="AF16">
            <v>-217</v>
          </cell>
        </row>
        <row r="17">
          <cell r="AD17">
            <v>0</v>
          </cell>
          <cell r="AE17">
            <v>0</v>
          </cell>
          <cell r="AF17">
            <v>0</v>
          </cell>
        </row>
        <row r="18">
          <cell r="AD18">
            <v>29</v>
          </cell>
          <cell r="AE18">
            <v>-139</v>
          </cell>
          <cell r="AF18">
            <v>-157</v>
          </cell>
        </row>
        <row r="20">
          <cell r="AD20">
            <v>0</v>
          </cell>
          <cell r="AE20">
            <v>-413</v>
          </cell>
          <cell r="AF20">
            <v>0</v>
          </cell>
        </row>
        <row r="22">
          <cell r="AD22">
            <v>0</v>
          </cell>
          <cell r="AE22">
            <v>0</v>
          </cell>
          <cell r="AF22">
            <v>42</v>
          </cell>
        </row>
        <row r="23">
          <cell r="AD23">
            <v>0</v>
          </cell>
          <cell r="AE23">
            <v>0</v>
          </cell>
          <cell r="AF23">
            <v>0</v>
          </cell>
        </row>
        <row r="24">
          <cell r="AD24">
            <v>29</v>
          </cell>
          <cell r="AE24">
            <v>-552</v>
          </cell>
          <cell r="AF24">
            <v>-115</v>
          </cell>
        </row>
        <row r="25">
          <cell r="AD25">
            <v>38</v>
          </cell>
          <cell r="AE25">
            <v>-448</v>
          </cell>
          <cell r="AF25">
            <v>162</v>
          </cell>
        </row>
        <row r="27">
          <cell r="AD27">
            <v>-6</v>
          </cell>
          <cell r="AE27">
            <v>25</v>
          </cell>
          <cell r="AF27">
            <v>-14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ny"/>
      <sheetName val="Admin"/>
      <sheetName val="Tabell första sidan Q1 (pub)"/>
      <sheetName val="Tabell första sidan  Q2-4 (pub)"/>
      <sheetName val="Tabell första sidan (inm)"/>
      <sheetName val="Volymer (pub)"/>
      <sheetName val="Volymer (inm)"/>
      <sheetName val="Avvikelseanalys föreg Q (pub)"/>
      <sheetName val="Avvikelseanalys föreg Q (inm)"/>
      <sheetName val="Produktområde (pub)"/>
      <sheetName val="Produktområde (inm)"/>
      <sheetName val="Avvikelseanalys mot fg år (pub)"/>
      <sheetName val="Avvikelseanalys mot fg år (inm)"/>
      <sheetName val="AO Q1 (pub)"/>
      <sheetName val="AO Q1 (inm)"/>
      <sheetName val="AO Q2 &amp; Q3 (pub)"/>
      <sheetName val="AO Q2 &amp; Q3 (inm)"/>
      <sheetName val="AO Q4 (pub)"/>
      <sheetName val="AO Q4 (inm)"/>
      <sheetName val="AO underlag (inm)"/>
      <sheetName val="Valutasäkring ML (pub)"/>
      <sheetName val="Valutasäkring ML (inm)"/>
      <sheetName val="Kassaflöde kort (pub)"/>
      <sheetName val="Kassaflöde kort (inm)"/>
      <sheetName val="Säsongseffekter (pub)"/>
      <sheetName val="Säsongseffekter (inm)"/>
      <sheetName val="Aktieägare SA (pub)"/>
      <sheetName val="Aktieägare SA (inm)"/>
      <sheetName val="RR, tot res, EK Q1 (pub)"/>
      <sheetName val="RR, tot res, EK Q1 (inm)"/>
      <sheetName val="RR, tot res, EK Q2 Q3 (pub)"/>
      <sheetName val="RR, tot res, EK Q2 Q3 (inm)"/>
      <sheetName val="RR, tot res, EK Q4 (pub)"/>
      <sheetName val="RR, tot res, EK Q4 (inm)"/>
      <sheetName val="RR Tot res EK underlag (inm)"/>
      <sheetName val=" BR, KF Q1 (pub)"/>
      <sheetName val=" BR, KF Q1 (inm)"/>
      <sheetName val=" BR, KF Q2, Q3 (pub)"/>
      <sheetName val=" BR, KF Q2, Q3 (inm)"/>
      <sheetName val=" BR, KF Q4 (pub)"/>
      <sheetName val=" BR, KF Q4 (inm)"/>
      <sheetName val="BR, KF Underlag (inm)"/>
      <sheetName val="Nyckeltal Q1, Q2, Q3 (pub)"/>
      <sheetName val="Nyckeltal Q1, Q2, Q3 (inm)"/>
      <sheetName val="Nyckeltal Q4 (pub)"/>
      <sheetName val="Nyckeltal Q4 (inm)"/>
      <sheetName val="Avkastning (dia)"/>
      <sheetName val="ND-E (dia)"/>
      <sheetName val="Nyckeltal Underlag (inm)"/>
      <sheetName val="8 kvartal (pub)"/>
      <sheetName val="8 kvartal (inm)"/>
      <sheetName val="MB Q1 (pub)"/>
      <sheetName val="MB Q1 (inm)"/>
      <sheetName val="MB Q2, Q3 (pub)"/>
      <sheetName val="MB Q2, Q3 (inm)"/>
      <sheetName val="MB Q4 (pub)"/>
      <sheetName val="MB Q4 (inm)"/>
      <sheetName val="MB underlag (inm)"/>
      <sheetName val="Affärsområden per Q1 (pub)"/>
      <sheetName val="Affärsområden per Q2-4 (pub)"/>
      <sheetName val="Oms underlag (dia)"/>
      <sheetName val="EBIT underlag (dia)"/>
      <sheetName val="Affärsområden per Q (inm)"/>
      <sheetName val="Löptext (inm)"/>
    </sheetNames>
    <sheetDataSet>
      <sheetData sheetId="1">
        <row r="21">
          <cell r="Q21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>
    <tabColor rgb="FFFFC000"/>
    <outlinePr summaryBelow="0" summaryRight="0"/>
  </sheetPr>
  <dimension ref="B1:L24"/>
  <sheetViews>
    <sheetView showGridLines="0" zoomScalePageLayoutView="0" workbookViewId="0" topLeftCell="B1">
      <selection activeCell="B33" sqref="B33"/>
    </sheetView>
  </sheetViews>
  <sheetFormatPr defaultColWidth="9.140625" defaultRowHeight="12.75"/>
  <cols>
    <col min="1" max="1" width="9.140625" style="0" hidden="1" customWidth="1"/>
    <col min="2" max="2" width="70.140625" style="4" bestFit="1" customWidth="1"/>
    <col min="3" max="12" width="8.7109375" style="2" customWidth="1"/>
  </cols>
  <sheetData>
    <row r="1" ht="23.25" customHeight="1">
      <c r="B1" s="1" t="s">
        <v>0</v>
      </c>
    </row>
    <row r="2" spans="2:12" ht="23.25" customHeight="1">
      <c r="B2" s="3" t="s">
        <v>6</v>
      </c>
      <c r="L2" s="2" t="s">
        <v>1</v>
      </c>
    </row>
    <row r="3" spans="2:12" s="7" customFormat="1" ht="12.75">
      <c r="B3" s="5" t="s">
        <v>7</v>
      </c>
      <c r="C3" s="6">
        <v>2019</v>
      </c>
      <c r="D3" s="6">
        <v>2018</v>
      </c>
      <c r="E3" s="6">
        <v>2017</v>
      </c>
      <c r="F3" s="6">
        <v>2016</v>
      </c>
      <c r="G3" s="6">
        <v>2015</v>
      </c>
      <c r="H3" s="6">
        <v>2014</v>
      </c>
      <c r="I3" s="7" t="s">
        <v>2</v>
      </c>
      <c r="J3" s="7" t="s">
        <v>3</v>
      </c>
      <c r="K3" s="7">
        <v>2011</v>
      </c>
      <c r="L3" s="7">
        <v>2010</v>
      </c>
    </row>
    <row r="4" spans="2:12" s="10" customFormat="1" ht="12.75">
      <c r="B4" s="8" t="s">
        <v>8</v>
      </c>
      <c r="C4" s="9">
        <v>24445</v>
      </c>
      <c r="D4" s="9">
        <v>23692</v>
      </c>
      <c r="E4" s="9">
        <v>22345</v>
      </c>
      <c r="F4" s="9">
        <v>21657</v>
      </c>
      <c r="G4" s="9">
        <v>21814</v>
      </c>
      <c r="H4" s="9">
        <v>20853</v>
      </c>
      <c r="I4" s="9">
        <v>19689</v>
      </c>
      <c r="J4" s="9">
        <v>10427</v>
      </c>
      <c r="K4" s="9">
        <v>9343</v>
      </c>
      <c r="L4" s="9">
        <v>8828</v>
      </c>
    </row>
    <row r="5" spans="2:12" s="10" customFormat="1" ht="12.75">
      <c r="B5" s="8" t="s">
        <v>9</v>
      </c>
      <c r="C5" s="9">
        <v>169</v>
      </c>
      <c r="D5" s="9">
        <v>230</v>
      </c>
      <c r="E5" s="9">
        <v>220</v>
      </c>
      <c r="F5" s="9">
        <v>155</v>
      </c>
      <c r="G5" s="9">
        <v>594</v>
      </c>
      <c r="H5" s="9">
        <v>118</v>
      </c>
      <c r="I5" s="9">
        <v>130</v>
      </c>
      <c r="J5" s="9">
        <v>27</v>
      </c>
      <c r="K5" s="9">
        <v>18</v>
      </c>
      <c r="L5" s="9">
        <v>85</v>
      </c>
    </row>
    <row r="6" spans="2:12" s="13" customFormat="1" ht="24" customHeight="1">
      <c r="B6" s="11" t="s">
        <v>10</v>
      </c>
      <c r="C6" s="12">
        <v>24614</v>
      </c>
      <c r="D6" s="12">
        <v>23922</v>
      </c>
      <c r="E6" s="12">
        <v>22565</v>
      </c>
      <c r="F6" s="12">
        <v>21812</v>
      </c>
      <c r="G6" s="12">
        <v>22408</v>
      </c>
      <c r="H6" s="12">
        <v>20971</v>
      </c>
      <c r="I6" s="12">
        <v>19819</v>
      </c>
      <c r="J6" s="12">
        <v>10454</v>
      </c>
      <c r="K6" s="12">
        <v>9361</v>
      </c>
      <c r="L6" s="12">
        <v>8913</v>
      </c>
    </row>
    <row r="7" spans="2:12" s="10" customFormat="1" ht="12.75" customHeight="1">
      <c r="B7" s="8" t="s">
        <v>11</v>
      </c>
      <c r="C7" s="9">
        <v>-169</v>
      </c>
      <c r="D7" s="9">
        <v>633</v>
      </c>
      <c r="E7" s="9">
        <v>-182</v>
      </c>
      <c r="F7" s="9">
        <v>300</v>
      </c>
      <c r="G7" s="9">
        <v>-214</v>
      </c>
      <c r="H7" s="9">
        <v>63</v>
      </c>
      <c r="I7" s="9">
        <v>-43</v>
      </c>
      <c r="J7" s="9">
        <v>77</v>
      </c>
      <c r="K7" s="9">
        <v>1</v>
      </c>
      <c r="L7" s="9">
        <v>105</v>
      </c>
    </row>
    <row r="8" spans="2:12" s="10" customFormat="1" ht="12.75">
      <c r="B8" s="8" t="s">
        <v>12</v>
      </c>
      <c r="C8" s="9">
        <v>-12887</v>
      </c>
      <c r="D8" s="9">
        <v>-12556</v>
      </c>
      <c r="E8" s="9">
        <v>-10567</v>
      </c>
      <c r="F8" s="9">
        <v>-10457</v>
      </c>
      <c r="G8" s="9">
        <v>-10597</v>
      </c>
      <c r="H8" s="9">
        <v>-10490</v>
      </c>
      <c r="I8" s="9">
        <v>-10236</v>
      </c>
      <c r="J8" s="9">
        <v>-5413</v>
      </c>
      <c r="K8" s="9">
        <v>-4480</v>
      </c>
      <c r="L8" s="9">
        <v>-4241</v>
      </c>
    </row>
    <row r="9" spans="2:12" s="10" customFormat="1" ht="12.75">
      <c r="B9" s="8" t="s">
        <v>13</v>
      </c>
      <c r="C9" s="9">
        <v>-5061</v>
      </c>
      <c r="D9" s="9">
        <v>-5473</v>
      </c>
      <c r="E9" s="9">
        <v>-4626</v>
      </c>
      <c r="F9" s="9">
        <v>-4574</v>
      </c>
      <c r="G9" s="9">
        <v>-4421</v>
      </c>
      <c r="H9" s="9">
        <v>-4245</v>
      </c>
      <c r="I9" s="9">
        <v>-4006</v>
      </c>
      <c r="J9" s="9">
        <v>-2268</v>
      </c>
      <c r="K9" s="9">
        <v>-1863</v>
      </c>
      <c r="L9" s="9">
        <v>-1753</v>
      </c>
    </row>
    <row r="10" spans="2:12" s="10" customFormat="1" ht="12.75">
      <c r="B10" s="8" t="s">
        <v>14</v>
      </c>
      <c r="C10" s="9">
        <v>-3650</v>
      </c>
      <c r="D10" s="9">
        <v>-3595</v>
      </c>
      <c r="E10" s="9">
        <v>-3423</v>
      </c>
      <c r="F10" s="9">
        <v>-3474</v>
      </c>
      <c r="G10" s="9">
        <v>-3167</v>
      </c>
      <c r="H10" s="9">
        <v>-3020</v>
      </c>
      <c r="I10" s="9">
        <v>-2958</v>
      </c>
      <c r="J10" s="9">
        <v>-1654</v>
      </c>
      <c r="K10" s="9">
        <v>-1427</v>
      </c>
      <c r="L10" s="9">
        <v>-1377</v>
      </c>
    </row>
    <row r="11" spans="2:12" s="10" customFormat="1" ht="12.75">
      <c r="B11" s="8" t="s">
        <v>15</v>
      </c>
      <c r="C11" s="9">
        <v>-1744</v>
      </c>
      <c r="D11" s="9">
        <v>-1513</v>
      </c>
      <c r="E11" s="9">
        <v>-1519</v>
      </c>
      <c r="F11" s="9">
        <v>-1561</v>
      </c>
      <c r="G11" s="9">
        <v>-1417</v>
      </c>
      <c r="H11" s="9">
        <v>-1378</v>
      </c>
      <c r="I11" s="9">
        <v>-1439</v>
      </c>
      <c r="J11" s="9">
        <v>-709</v>
      </c>
      <c r="K11" s="9">
        <v>-614</v>
      </c>
      <c r="L11" s="9">
        <v>-610</v>
      </c>
    </row>
    <row r="12" spans="2:12" s="16" customFormat="1" ht="12.75">
      <c r="B12" s="14" t="s">
        <v>16</v>
      </c>
      <c r="C12" s="15">
        <v>-17</v>
      </c>
      <c r="D12" s="15">
        <v>12</v>
      </c>
      <c r="E12" s="15">
        <v>-7</v>
      </c>
      <c r="F12" s="15">
        <v>-1</v>
      </c>
      <c r="G12" s="15">
        <v>-6</v>
      </c>
      <c r="H12" s="15">
        <v>0</v>
      </c>
      <c r="I12" s="15">
        <v>0</v>
      </c>
      <c r="J12" s="15">
        <v>2</v>
      </c>
      <c r="K12" s="15">
        <v>0</v>
      </c>
      <c r="L12" s="15">
        <v>0</v>
      </c>
    </row>
    <row r="13" spans="2:12" s="13" customFormat="1" ht="24" customHeight="1">
      <c r="B13" s="11" t="s">
        <v>17</v>
      </c>
      <c r="C13" s="12">
        <v>-23528</v>
      </c>
      <c r="D13" s="12">
        <v>-22492</v>
      </c>
      <c r="E13" s="12">
        <v>-20324</v>
      </c>
      <c r="F13" s="12">
        <v>-19767</v>
      </c>
      <c r="G13" s="12">
        <v>-19822</v>
      </c>
      <c r="H13" s="12">
        <v>-19070</v>
      </c>
      <c r="I13" s="12">
        <v>-18682</v>
      </c>
      <c r="J13" s="12">
        <v>-9965</v>
      </c>
      <c r="K13" s="12">
        <v>-8383</v>
      </c>
      <c r="L13" s="12">
        <v>-7876</v>
      </c>
    </row>
    <row r="14" spans="2:12" s="13" customFormat="1" ht="24" customHeight="1">
      <c r="B14" s="11" t="s">
        <v>18</v>
      </c>
      <c r="C14" s="12">
        <v>1086</v>
      </c>
      <c r="D14" s="12">
        <v>1430</v>
      </c>
      <c r="E14" s="12">
        <v>2241</v>
      </c>
      <c r="F14" s="12">
        <v>2045</v>
      </c>
      <c r="G14" s="12">
        <v>2586</v>
      </c>
      <c r="H14" s="12">
        <v>1901</v>
      </c>
      <c r="I14" s="12">
        <v>1137</v>
      </c>
      <c r="J14" s="12">
        <v>489</v>
      </c>
      <c r="K14" s="12">
        <v>978</v>
      </c>
      <c r="L14" s="12">
        <v>1037</v>
      </c>
    </row>
    <row r="15" spans="2:12" s="19" customFormat="1" ht="12.75">
      <c r="B15" s="17" t="s">
        <v>19</v>
      </c>
      <c r="C15" s="18">
        <v>179</v>
      </c>
      <c r="D15" s="18">
        <v>-89</v>
      </c>
      <c r="E15" s="18">
        <v>-138</v>
      </c>
      <c r="F15" s="18">
        <v>-108</v>
      </c>
      <c r="G15" s="18">
        <v>-175</v>
      </c>
      <c r="H15" s="18">
        <v>-248</v>
      </c>
      <c r="I15" s="18">
        <v>-309</v>
      </c>
      <c r="J15" s="18">
        <v>-87</v>
      </c>
      <c r="K15" s="18">
        <v>-45</v>
      </c>
      <c r="L15" s="18">
        <v>-77</v>
      </c>
    </row>
    <row r="16" spans="2:12" s="22" customFormat="1" ht="12.75" customHeight="1">
      <c r="B16" s="20" t="s">
        <v>20</v>
      </c>
      <c r="C16" s="21">
        <v>1265</v>
      </c>
      <c r="D16" s="21">
        <v>1341</v>
      </c>
      <c r="E16" s="21">
        <v>2103</v>
      </c>
      <c r="F16" s="21">
        <v>1937</v>
      </c>
      <c r="G16" s="21">
        <v>2411</v>
      </c>
      <c r="H16" s="21">
        <v>1653</v>
      </c>
      <c r="I16" s="21">
        <v>828</v>
      </c>
      <c r="J16" s="21">
        <v>402</v>
      </c>
      <c r="K16" s="21">
        <v>933</v>
      </c>
      <c r="L16" s="21">
        <v>960</v>
      </c>
    </row>
    <row r="17" spans="2:12" s="10" customFormat="1" ht="12.75">
      <c r="B17" s="4" t="s">
        <v>21</v>
      </c>
      <c r="C17" s="9">
        <v>-254</v>
      </c>
      <c r="D17" s="9">
        <v>-304</v>
      </c>
      <c r="E17" s="9">
        <v>-465</v>
      </c>
      <c r="F17" s="9">
        <v>-419</v>
      </c>
      <c r="G17" s="9">
        <v>-443</v>
      </c>
      <c r="H17" s="9">
        <v>-352</v>
      </c>
      <c r="I17" s="9">
        <v>-142</v>
      </c>
      <c r="J17" s="9">
        <v>275</v>
      </c>
      <c r="K17" s="9">
        <v>-250</v>
      </c>
      <c r="L17" s="9">
        <v>-255</v>
      </c>
    </row>
    <row r="18" spans="2:12" s="13" customFormat="1" ht="24" customHeight="1">
      <c r="B18" s="23" t="s">
        <v>22</v>
      </c>
      <c r="C18" s="12">
        <v>1011</v>
      </c>
      <c r="D18" s="12">
        <v>1037</v>
      </c>
      <c r="E18" s="12">
        <v>1638</v>
      </c>
      <c r="F18" s="12">
        <v>1518</v>
      </c>
      <c r="G18" s="12">
        <v>1968</v>
      </c>
      <c r="H18" s="12">
        <v>1301</v>
      </c>
      <c r="I18" s="12">
        <v>686</v>
      </c>
      <c r="J18" s="12">
        <v>677</v>
      </c>
      <c r="K18" s="12">
        <v>683</v>
      </c>
      <c r="L18" s="12">
        <v>705</v>
      </c>
    </row>
    <row r="19" spans="2:12" s="24" customFormat="1" ht="24" customHeight="1">
      <c r="B19" s="24" t="s">
        <v>23</v>
      </c>
      <c r="C19" s="25" t="s">
        <v>24</v>
      </c>
      <c r="D19" s="25" t="s">
        <v>24</v>
      </c>
      <c r="E19" s="25" t="s">
        <v>24</v>
      </c>
      <c r="F19" s="25" t="s">
        <v>24</v>
      </c>
      <c r="G19" s="25" t="s">
        <v>24</v>
      </c>
      <c r="H19" s="25" t="s">
        <v>1</v>
      </c>
      <c r="I19" s="25"/>
      <c r="J19" s="25"/>
      <c r="K19" s="25"/>
      <c r="L19" s="25"/>
    </row>
    <row r="20" spans="2:12" s="29" customFormat="1" ht="12">
      <c r="B20" s="26" t="s">
        <v>25</v>
      </c>
      <c r="C20" s="9">
        <v>5709</v>
      </c>
      <c r="D20" s="9">
        <v>1037</v>
      </c>
      <c r="E20" s="27">
        <v>1638</v>
      </c>
      <c r="F20" s="27">
        <v>1518</v>
      </c>
      <c r="G20" s="27">
        <v>1811</v>
      </c>
      <c r="H20" s="27">
        <v>1277</v>
      </c>
      <c r="I20" s="28">
        <v>671</v>
      </c>
      <c r="J20" s="28">
        <v>677</v>
      </c>
      <c r="K20" s="28">
        <v>683</v>
      </c>
      <c r="L20" s="28">
        <v>705</v>
      </c>
    </row>
    <row r="21" spans="2:12" s="32" customFormat="1" ht="12">
      <c r="B21" s="30" t="s">
        <v>26</v>
      </c>
      <c r="C21" s="31">
        <v>0</v>
      </c>
      <c r="D21" s="31">
        <v>0</v>
      </c>
      <c r="E21" s="31">
        <v>0</v>
      </c>
      <c r="F21" s="31">
        <v>0</v>
      </c>
      <c r="G21" s="31">
        <v>157</v>
      </c>
      <c r="H21" s="31">
        <v>24</v>
      </c>
      <c r="I21" s="31">
        <v>15</v>
      </c>
      <c r="J21" s="31">
        <v>0</v>
      </c>
      <c r="K21" s="31">
        <v>0</v>
      </c>
      <c r="L21" s="31">
        <v>0</v>
      </c>
    </row>
    <row r="22" spans="2:12" s="13" customFormat="1" ht="24" customHeight="1">
      <c r="B22" s="11" t="s">
        <v>22</v>
      </c>
      <c r="C22" s="12">
        <v>6720</v>
      </c>
      <c r="D22" s="12">
        <v>1037</v>
      </c>
      <c r="E22" s="12">
        <v>1638</v>
      </c>
      <c r="F22" s="12">
        <v>1518</v>
      </c>
      <c r="G22" s="12">
        <v>1968</v>
      </c>
      <c r="H22" s="12">
        <v>1301</v>
      </c>
      <c r="I22" s="12">
        <v>686</v>
      </c>
      <c r="J22" s="12">
        <v>677</v>
      </c>
      <c r="K22" s="12">
        <v>683</v>
      </c>
      <c r="L22" s="12">
        <v>705</v>
      </c>
    </row>
    <row r="23" spans="2:12" ht="12.75">
      <c r="B23" s="33" t="s">
        <v>27</v>
      </c>
      <c r="C23" s="34">
        <v>32.5</v>
      </c>
      <c r="D23" s="34">
        <v>5.01</v>
      </c>
      <c r="E23" s="35">
        <v>7.91</v>
      </c>
      <c r="F23" s="35">
        <v>7.33</v>
      </c>
      <c r="G23" s="35">
        <v>8.75</v>
      </c>
      <c r="H23" s="35">
        <v>6.18</v>
      </c>
      <c r="I23" s="35">
        <v>3.24</v>
      </c>
      <c r="J23" s="35">
        <v>5.14</v>
      </c>
      <c r="K23" s="35">
        <v>5.34</v>
      </c>
      <c r="L23" s="36">
        <v>5.52</v>
      </c>
    </row>
    <row r="24" spans="2:12" ht="12.75">
      <c r="B24" s="37" t="s">
        <v>28</v>
      </c>
      <c r="C24" s="34">
        <v>32.47</v>
      </c>
      <c r="D24" s="34">
        <v>5</v>
      </c>
      <c r="E24" s="34">
        <v>7.9</v>
      </c>
      <c r="F24" s="35">
        <v>7.31</v>
      </c>
      <c r="G24" s="35">
        <v>8.73</v>
      </c>
      <c r="H24" s="35">
        <v>6.16</v>
      </c>
      <c r="I24" s="35">
        <v>3.24</v>
      </c>
      <c r="J24" s="35">
        <v>5.12</v>
      </c>
      <c r="K24" s="35">
        <v>5.33</v>
      </c>
      <c r="L24" s="36">
        <v>5.51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3">
    <tabColor rgb="FFFFC000"/>
  </sheetPr>
  <dimension ref="A1:AQ26"/>
  <sheetViews>
    <sheetView showGridLines="0" zoomScalePageLayoutView="0" workbookViewId="0" topLeftCell="B1">
      <selection activeCell="D6" sqref="D6:D28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6" width="8.7109375" style="85" customWidth="1"/>
    <col min="7" max="38" width="8.7109375" style="2" customWidth="1"/>
  </cols>
  <sheetData>
    <row r="1" ht="23.25">
      <c r="B1" s="1" t="s">
        <v>118</v>
      </c>
    </row>
    <row r="2" spans="2:43" ht="23.25" customHeight="1">
      <c r="B2" s="3" t="s">
        <v>37</v>
      </c>
      <c r="C2" s="41" t="s">
        <v>30</v>
      </c>
      <c r="D2" s="42" t="s">
        <v>31</v>
      </c>
      <c r="E2" s="42"/>
      <c r="F2" s="42"/>
      <c r="G2" s="42"/>
      <c r="H2" s="42" t="s">
        <v>32</v>
      </c>
      <c r="I2" s="42"/>
      <c r="J2" s="42"/>
      <c r="K2" s="42"/>
      <c r="L2" s="42" t="s">
        <v>33</v>
      </c>
      <c r="M2" s="42"/>
      <c r="N2" s="42"/>
      <c r="O2" s="42"/>
      <c r="P2" s="42" t="s">
        <v>34</v>
      </c>
      <c r="Q2" s="42"/>
      <c r="R2" s="42"/>
      <c r="S2" s="42"/>
      <c r="T2" s="42" t="s">
        <v>35</v>
      </c>
      <c r="U2" s="42"/>
      <c r="V2" s="42"/>
      <c r="W2" s="42"/>
      <c r="X2" s="42" t="s">
        <v>36</v>
      </c>
      <c r="Y2" s="42"/>
      <c r="Z2" s="42"/>
      <c r="AA2" s="42"/>
      <c r="AB2" s="42" t="s">
        <v>2</v>
      </c>
      <c r="AC2" s="42"/>
      <c r="AD2" s="42"/>
      <c r="AE2" s="42"/>
      <c r="AF2" s="42" t="s">
        <v>3</v>
      </c>
      <c r="AG2" s="42"/>
      <c r="AH2" s="42"/>
      <c r="AI2" s="42"/>
      <c r="AJ2" s="42" t="s">
        <v>4</v>
      </c>
      <c r="AK2" s="42"/>
      <c r="AL2" s="42"/>
      <c r="AM2" s="42"/>
      <c r="AN2" s="42" t="s">
        <v>5</v>
      </c>
      <c r="AO2" s="42"/>
      <c r="AP2" s="42"/>
      <c r="AQ2" s="42"/>
    </row>
    <row r="3" spans="2:43" s="7" customFormat="1" ht="12.75">
      <c r="B3" s="5" t="s">
        <v>7</v>
      </c>
      <c r="C3" s="140" t="s">
        <v>38</v>
      </c>
      <c r="D3" s="108" t="s">
        <v>39</v>
      </c>
      <c r="E3" s="108" t="s">
        <v>40</v>
      </c>
      <c r="F3" s="108" t="s">
        <v>41</v>
      </c>
      <c r="G3" s="7" t="s">
        <v>38</v>
      </c>
      <c r="H3" s="7" t="s">
        <v>39</v>
      </c>
      <c r="I3" s="7" t="s">
        <v>40</v>
      </c>
      <c r="J3" s="7" t="s">
        <v>41</v>
      </c>
      <c r="K3" s="7" t="s">
        <v>38</v>
      </c>
      <c r="L3" s="7" t="s">
        <v>39</v>
      </c>
      <c r="M3" s="7" t="s">
        <v>40</v>
      </c>
      <c r="N3" s="7" t="s">
        <v>41</v>
      </c>
      <c r="O3" s="7" t="s">
        <v>38</v>
      </c>
      <c r="P3" s="7" t="s">
        <v>39</v>
      </c>
      <c r="Q3" s="7" t="s">
        <v>40</v>
      </c>
      <c r="R3" s="7" t="s">
        <v>41</v>
      </c>
      <c r="S3" s="7" t="s">
        <v>38</v>
      </c>
      <c r="T3" s="7" t="s">
        <v>39</v>
      </c>
      <c r="U3" s="7" t="s">
        <v>40</v>
      </c>
      <c r="V3" s="7" t="s">
        <v>41</v>
      </c>
      <c r="W3" s="7" t="s">
        <v>38</v>
      </c>
      <c r="X3" s="7" t="s">
        <v>39</v>
      </c>
      <c r="Y3" s="7" t="s">
        <v>40</v>
      </c>
      <c r="Z3" s="7" t="s">
        <v>41</v>
      </c>
      <c r="AA3" s="7" t="s">
        <v>38</v>
      </c>
      <c r="AB3" s="7" t="s">
        <v>39</v>
      </c>
      <c r="AC3" s="7" t="s">
        <v>40</v>
      </c>
      <c r="AD3" s="7" t="s">
        <v>41</v>
      </c>
      <c r="AE3" s="7" t="s">
        <v>38</v>
      </c>
      <c r="AF3" s="7" t="s">
        <v>39</v>
      </c>
      <c r="AG3" s="7" t="s">
        <v>40</v>
      </c>
      <c r="AH3" s="7" t="s">
        <v>41</v>
      </c>
      <c r="AI3" s="7" t="s">
        <v>38</v>
      </c>
      <c r="AJ3" s="7" t="s">
        <v>39</v>
      </c>
      <c r="AK3" s="7" t="s">
        <v>40</v>
      </c>
      <c r="AL3" s="7" t="s">
        <v>41</v>
      </c>
      <c r="AM3" s="7" t="s">
        <v>38</v>
      </c>
      <c r="AN3" s="7" t="s">
        <v>39</v>
      </c>
      <c r="AO3" s="7" t="s">
        <v>40</v>
      </c>
      <c r="AP3" s="7" t="s">
        <v>41</v>
      </c>
      <c r="AQ3" s="7" t="s">
        <v>38</v>
      </c>
    </row>
    <row r="4" spans="2:43" ht="12.75">
      <c r="B4" s="4" t="s">
        <v>119</v>
      </c>
      <c r="C4" s="141">
        <v>725</v>
      </c>
      <c r="D4" s="141">
        <v>669</v>
      </c>
      <c r="E4" s="141">
        <v>576</v>
      </c>
      <c r="F4" s="141">
        <v>445</v>
      </c>
      <c r="G4" s="130">
        <v>984</v>
      </c>
      <c r="H4" s="130">
        <v>770</v>
      </c>
      <c r="I4" s="130">
        <v>840</v>
      </c>
      <c r="J4" s="130">
        <v>559</v>
      </c>
      <c r="K4" s="130">
        <v>1050</v>
      </c>
      <c r="L4" s="130">
        <v>896</v>
      </c>
      <c r="M4" s="130">
        <v>1022</v>
      </c>
      <c r="N4" s="130">
        <v>837</v>
      </c>
      <c r="O4" s="130">
        <v>895</v>
      </c>
      <c r="P4" s="130">
        <v>931</v>
      </c>
      <c r="Q4" s="130">
        <v>1014</v>
      </c>
      <c r="R4" s="130">
        <v>840</v>
      </c>
      <c r="S4" s="130">
        <v>996</v>
      </c>
      <c r="T4" s="130">
        <v>692</v>
      </c>
      <c r="U4" s="130">
        <v>1012</v>
      </c>
      <c r="V4" s="130">
        <v>897</v>
      </c>
      <c r="W4" s="130">
        <v>1021</v>
      </c>
      <c r="X4" s="130">
        <v>857</v>
      </c>
      <c r="Y4" s="130">
        <v>777</v>
      </c>
      <c r="Z4" s="130">
        <v>761</v>
      </c>
      <c r="AA4" s="130">
        <v>853</v>
      </c>
      <c r="AB4" s="130">
        <v>526</v>
      </c>
      <c r="AC4" s="130">
        <v>644</v>
      </c>
      <c r="AD4" s="130">
        <v>644</v>
      </c>
      <c r="AE4" s="130">
        <v>842</v>
      </c>
      <c r="AF4" s="129">
        <v>309</v>
      </c>
      <c r="AG4" s="130">
        <v>359</v>
      </c>
      <c r="AH4" s="130">
        <v>316</v>
      </c>
      <c r="AI4" s="130">
        <v>298</v>
      </c>
      <c r="AJ4" s="130">
        <v>238</v>
      </c>
      <c r="AK4" s="130">
        <v>464</v>
      </c>
      <c r="AL4" s="130">
        <v>421</v>
      </c>
      <c r="AM4" s="142">
        <v>481</v>
      </c>
      <c r="AN4" s="142">
        <v>583</v>
      </c>
      <c r="AO4" s="142">
        <v>417</v>
      </c>
      <c r="AP4" s="142">
        <v>246</v>
      </c>
      <c r="AQ4" s="142">
        <v>379</v>
      </c>
    </row>
    <row r="5" spans="1:43" s="84" customFormat="1" ht="12.75">
      <c r="A5" s="80"/>
      <c r="B5" s="131" t="s">
        <v>121</v>
      </c>
      <c r="C5" s="143">
        <v>-91</v>
      </c>
      <c r="D5" s="143">
        <v>154</v>
      </c>
      <c r="E5" s="143">
        <v>-43</v>
      </c>
      <c r="F5" s="143">
        <v>-77</v>
      </c>
      <c r="G5" s="136">
        <v>74</v>
      </c>
      <c r="H5" s="136">
        <v>-154</v>
      </c>
      <c r="I5" s="136">
        <v>-52</v>
      </c>
      <c r="J5" s="136">
        <v>-83</v>
      </c>
      <c r="K5" s="136">
        <v>-161</v>
      </c>
      <c r="L5" s="136">
        <v>-266</v>
      </c>
      <c r="M5" s="136">
        <v>-83</v>
      </c>
      <c r="N5" s="136">
        <v>-78</v>
      </c>
      <c r="O5" s="136">
        <v>-149</v>
      </c>
      <c r="P5" s="136">
        <v>-117</v>
      </c>
      <c r="Q5" s="136">
        <v>-17</v>
      </c>
      <c r="R5" s="136">
        <v>-54</v>
      </c>
      <c r="S5" s="136">
        <v>-183</v>
      </c>
      <c r="T5" s="136">
        <v>-10</v>
      </c>
      <c r="U5" s="136">
        <v>-140</v>
      </c>
      <c r="V5" s="136">
        <v>-104</v>
      </c>
      <c r="W5" s="136">
        <v>170</v>
      </c>
      <c r="X5" s="136">
        <v>75</v>
      </c>
      <c r="Y5" s="136">
        <v>-129</v>
      </c>
      <c r="Z5" s="136">
        <v>-153</v>
      </c>
      <c r="AA5" s="136">
        <v>-162</v>
      </c>
      <c r="AB5" s="136">
        <v>45</v>
      </c>
      <c r="AC5" s="136">
        <v>-187</v>
      </c>
      <c r="AD5" s="136">
        <v>-99</v>
      </c>
      <c r="AE5" s="136">
        <v>-184</v>
      </c>
      <c r="AF5" s="144">
        <v>-98</v>
      </c>
      <c r="AG5" s="136">
        <v>-62</v>
      </c>
      <c r="AH5" s="136">
        <v>-50</v>
      </c>
      <c r="AI5" s="136">
        <v>-202</v>
      </c>
      <c r="AJ5" s="136">
        <v>-12</v>
      </c>
      <c r="AK5" s="136">
        <v>-16</v>
      </c>
      <c r="AL5" s="136">
        <v>-10</v>
      </c>
      <c r="AM5" s="145">
        <v>-181</v>
      </c>
      <c r="AN5" s="145">
        <v>-7</v>
      </c>
      <c r="AO5" s="145">
        <v>-20</v>
      </c>
      <c r="AP5" s="145">
        <v>-28</v>
      </c>
      <c r="AQ5" s="145">
        <v>-30</v>
      </c>
    </row>
    <row r="6" spans="2:43" ht="12.75">
      <c r="B6" s="72" t="s">
        <v>120</v>
      </c>
      <c r="C6" s="141">
        <v>-790</v>
      </c>
      <c r="D6" s="141">
        <v>237</v>
      </c>
      <c r="E6" s="141">
        <v>-365</v>
      </c>
      <c r="F6" s="141">
        <v>-1</v>
      </c>
      <c r="G6" s="130">
        <v>-334</v>
      </c>
      <c r="H6" s="130">
        <v>-349</v>
      </c>
      <c r="I6" s="130">
        <v>305</v>
      </c>
      <c r="J6" s="130">
        <v>-140</v>
      </c>
      <c r="K6" s="130">
        <v>-83</v>
      </c>
      <c r="L6" s="130">
        <v>68</v>
      </c>
      <c r="M6" s="130">
        <v>201</v>
      </c>
      <c r="N6" s="130">
        <v>458</v>
      </c>
      <c r="O6" s="130">
        <v>-485</v>
      </c>
      <c r="P6" s="130">
        <v>548</v>
      </c>
      <c r="Q6" s="130">
        <v>20</v>
      </c>
      <c r="R6" s="130">
        <v>168</v>
      </c>
      <c r="S6" s="130">
        <v>-404</v>
      </c>
      <c r="T6" s="130">
        <v>222</v>
      </c>
      <c r="U6" s="130">
        <v>84</v>
      </c>
      <c r="V6" s="130">
        <v>28</v>
      </c>
      <c r="W6" s="130">
        <v>-214</v>
      </c>
      <c r="X6" s="130">
        <v>-33</v>
      </c>
      <c r="Y6" s="130">
        <v>167</v>
      </c>
      <c r="Z6" s="130">
        <v>128</v>
      </c>
      <c r="AA6" s="130">
        <v>-26</v>
      </c>
      <c r="AB6" s="130">
        <v>-64</v>
      </c>
      <c r="AC6" s="130">
        <v>-239</v>
      </c>
      <c r="AD6" s="130">
        <v>15</v>
      </c>
      <c r="AE6" s="130">
        <v>-164</v>
      </c>
      <c r="AF6" s="129">
        <v>-29</v>
      </c>
      <c r="AG6" s="130">
        <v>193</v>
      </c>
      <c r="AH6" s="130">
        <v>-54</v>
      </c>
      <c r="AI6" s="130">
        <v>22</v>
      </c>
      <c r="AJ6" s="130">
        <v>48</v>
      </c>
      <c r="AK6" s="130">
        <v>83</v>
      </c>
      <c r="AL6" s="130">
        <v>57</v>
      </c>
      <c r="AM6" s="142">
        <v>-301</v>
      </c>
      <c r="AN6" s="142">
        <v>-115</v>
      </c>
      <c r="AO6" s="142">
        <v>67</v>
      </c>
      <c r="AP6" s="142">
        <v>-11</v>
      </c>
      <c r="AQ6" s="142">
        <v>-88</v>
      </c>
    </row>
    <row r="7" spans="2:43" s="13" customFormat="1" ht="24" customHeight="1">
      <c r="B7" s="11" t="s">
        <v>122</v>
      </c>
      <c r="C7" s="146">
        <v>-156</v>
      </c>
      <c r="D7" s="146">
        <v>1060</v>
      </c>
      <c r="E7" s="146">
        <v>168</v>
      </c>
      <c r="F7" s="146">
        <v>367</v>
      </c>
      <c r="G7" s="147">
        <v>724</v>
      </c>
      <c r="H7" s="147">
        <v>267</v>
      </c>
      <c r="I7" s="147">
        <v>1093</v>
      </c>
      <c r="J7" s="147">
        <v>336</v>
      </c>
      <c r="K7" s="147">
        <v>806</v>
      </c>
      <c r="L7" s="147">
        <v>698</v>
      </c>
      <c r="M7" s="147">
        <v>1140</v>
      </c>
      <c r="N7" s="147">
        <v>1217</v>
      </c>
      <c r="O7" s="147">
        <v>261</v>
      </c>
      <c r="P7" s="147">
        <v>1362</v>
      </c>
      <c r="Q7" s="147">
        <v>1017</v>
      </c>
      <c r="R7" s="147">
        <v>954</v>
      </c>
      <c r="S7" s="147">
        <v>409</v>
      </c>
      <c r="T7" s="147">
        <v>904</v>
      </c>
      <c r="U7" s="147">
        <v>956</v>
      </c>
      <c r="V7" s="147">
        <v>821</v>
      </c>
      <c r="W7" s="147">
        <v>977</v>
      </c>
      <c r="X7" s="147">
        <v>899</v>
      </c>
      <c r="Y7" s="147">
        <v>815</v>
      </c>
      <c r="Z7" s="147">
        <v>736</v>
      </c>
      <c r="AA7" s="147">
        <v>665</v>
      </c>
      <c r="AB7" s="147">
        <v>507</v>
      </c>
      <c r="AC7" s="147">
        <v>218</v>
      </c>
      <c r="AD7" s="147">
        <v>560</v>
      </c>
      <c r="AE7" s="147">
        <v>494</v>
      </c>
      <c r="AF7" s="148">
        <v>182</v>
      </c>
      <c r="AG7" s="147">
        <v>490</v>
      </c>
      <c r="AH7" s="147">
        <v>212</v>
      </c>
      <c r="AI7" s="147">
        <v>118</v>
      </c>
      <c r="AJ7" s="147">
        <v>274</v>
      </c>
      <c r="AK7" s="147">
        <v>531</v>
      </c>
      <c r="AL7" s="147">
        <v>468</v>
      </c>
      <c r="AM7" s="147">
        <v>-1</v>
      </c>
      <c r="AN7" s="149">
        <v>461</v>
      </c>
      <c r="AO7" s="149">
        <v>464</v>
      </c>
      <c r="AP7" s="149">
        <v>207</v>
      </c>
      <c r="AQ7" s="149">
        <v>261</v>
      </c>
    </row>
    <row r="8" spans="2:43" ht="12.75">
      <c r="B8" s="4" t="s">
        <v>123</v>
      </c>
      <c r="C8" s="141">
        <v>-282</v>
      </c>
      <c r="D8" s="141">
        <v>-577</v>
      </c>
      <c r="E8" s="141">
        <v>-629</v>
      </c>
      <c r="F8" s="141">
        <v>-844</v>
      </c>
      <c r="G8" s="130">
        <v>-818</v>
      </c>
      <c r="H8" s="130">
        <v>-1027</v>
      </c>
      <c r="I8" s="130">
        <v>-1444</v>
      </c>
      <c r="J8" s="130">
        <v>-1527</v>
      </c>
      <c r="K8" s="130">
        <v>-1122</v>
      </c>
      <c r="L8" s="130">
        <v>-1457</v>
      </c>
      <c r="M8" s="130">
        <v>-1314</v>
      </c>
      <c r="N8" s="130">
        <v>-892</v>
      </c>
      <c r="O8" s="130">
        <v>-533</v>
      </c>
      <c r="P8" s="130">
        <v>-708</v>
      </c>
      <c r="Q8" s="130">
        <v>-322</v>
      </c>
      <c r="R8" s="130">
        <v>-323</v>
      </c>
      <c r="S8" s="130">
        <v>-254</v>
      </c>
      <c r="T8" s="130">
        <v>-514</v>
      </c>
      <c r="U8" s="130">
        <v>-416</v>
      </c>
      <c r="V8" s="130">
        <v>-496</v>
      </c>
      <c r="W8" s="130">
        <v>-246</v>
      </c>
      <c r="X8" s="130">
        <v>-480</v>
      </c>
      <c r="Y8" s="130">
        <v>-321</v>
      </c>
      <c r="Z8" s="130">
        <v>-301</v>
      </c>
      <c r="AA8" s="130">
        <v>-280</v>
      </c>
      <c r="AB8" s="130">
        <v>-360</v>
      </c>
      <c r="AC8" s="130">
        <v>-294</v>
      </c>
      <c r="AD8" s="130">
        <v>-454</v>
      </c>
      <c r="AE8" s="130">
        <v>-226</v>
      </c>
      <c r="AF8" s="129">
        <v>-440</v>
      </c>
      <c r="AG8" s="130">
        <v>-243</v>
      </c>
      <c r="AH8" s="130">
        <v>-107</v>
      </c>
      <c r="AI8" s="130">
        <v>-165</v>
      </c>
      <c r="AJ8" s="130">
        <v>-179</v>
      </c>
      <c r="AK8" s="130">
        <v>-121</v>
      </c>
      <c r="AL8" s="130">
        <v>-129</v>
      </c>
      <c r="AM8" s="142">
        <v>-83</v>
      </c>
      <c r="AN8" s="142">
        <v>-83</v>
      </c>
      <c r="AO8" s="142">
        <v>-114</v>
      </c>
      <c r="AP8" s="142">
        <v>-87</v>
      </c>
      <c r="AQ8" s="142">
        <v>-50</v>
      </c>
    </row>
    <row r="9" spans="2:43" ht="12.75">
      <c r="B9" s="151" t="s">
        <v>142</v>
      </c>
      <c r="C9" s="141">
        <v>-2</v>
      </c>
      <c r="D9" s="141">
        <v>-51</v>
      </c>
      <c r="E9" s="141">
        <v>-5</v>
      </c>
      <c r="F9" s="141">
        <v>0</v>
      </c>
      <c r="G9" s="130">
        <v>-2</v>
      </c>
      <c r="H9" s="130">
        <v>-6</v>
      </c>
      <c r="I9" s="130" t="s">
        <v>42</v>
      </c>
      <c r="J9" s="130">
        <v>-6</v>
      </c>
      <c r="K9" s="130">
        <v>-10</v>
      </c>
      <c r="L9" s="130">
        <v>-2</v>
      </c>
      <c r="M9" s="130">
        <v>-29</v>
      </c>
      <c r="N9" s="130">
        <v>-12</v>
      </c>
      <c r="O9" s="130">
        <v>-22</v>
      </c>
      <c r="P9" s="130">
        <v>-38</v>
      </c>
      <c r="Q9" s="130" t="s">
        <v>42</v>
      </c>
      <c r="R9" s="130">
        <v>0</v>
      </c>
      <c r="S9" s="130">
        <v>0</v>
      </c>
      <c r="T9" s="130">
        <v>-36</v>
      </c>
      <c r="U9" s="130">
        <v>0</v>
      </c>
      <c r="V9" s="130">
        <v>-2</v>
      </c>
      <c r="W9" s="130">
        <v>0</v>
      </c>
      <c r="X9" s="130">
        <v>0</v>
      </c>
      <c r="Y9" s="130">
        <v>0</v>
      </c>
      <c r="Z9" s="130">
        <v>-2</v>
      </c>
      <c r="AA9" s="130">
        <v>0</v>
      </c>
      <c r="AB9" s="130">
        <v>0</v>
      </c>
      <c r="AC9" s="130">
        <v>0</v>
      </c>
      <c r="AD9" s="130">
        <v>-3</v>
      </c>
      <c r="AE9" s="130">
        <v>0</v>
      </c>
      <c r="AF9" s="129">
        <v>-10</v>
      </c>
      <c r="AG9" s="130">
        <v>0</v>
      </c>
      <c r="AH9" s="130" t="s">
        <v>42</v>
      </c>
      <c r="AI9" s="130">
        <v>0</v>
      </c>
      <c r="AJ9" s="130">
        <v>0</v>
      </c>
      <c r="AK9" s="130">
        <v>-50</v>
      </c>
      <c r="AL9" s="130">
        <v>-31</v>
      </c>
      <c r="AM9" s="130">
        <v>0</v>
      </c>
      <c r="AN9" s="142">
        <v>-100</v>
      </c>
      <c r="AO9" s="142">
        <v>-51</v>
      </c>
      <c r="AP9" s="142">
        <v>-80</v>
      </c>
      <c r="AQ9" s="142">
        <v>-30</v>
      </c>
    </row>
    <row r="10" spans="2:43" s="10" customFormat="1" ht="12.75">
      <c r="B10" s="4" t="s">
        <v>143</v>
      </c>
      <c r="C10" s="141">
        <v>0</v>
      </c>
      <c r="D10" s="141">
        <v>0</v>
      </c>
      <c r="E10" s="141">
        <v>7</v>
      </c>
      <c r="F10" s="141">
        <v>935</v>
      </c>
      <c r="G10" s="130">
        <v>13</v>
      </c>
      <c r="H10" s="130">
        <v>0</v>
      </c>
      <c r="I10" s="130" t="s">
        <v>42</v>
      </c>
      <c r="J10" s="130">
        <v>5</v>
      </c>
      <c r="K10" s="130">
        <v>0</v>
      </c>
      <c r="L10" s="130">
        <v>0</v>
      </c>
      <c r="M10" s="130">
        <v>0</v>
      </c>
      <c r="N10" s="130">
        <v>0</v>
      </c>
      <c r="O10" s="130">
        <v>0</v>
      </c>
      <c r="P10" s="130">
        <v>0</v>
      </c>
      <c r="Q10" s="130" t="s">
        <v>42</v>
      </c>
      <c r="R10" s="130">
        <v>0</v>
      </c>
      <c r="S10" s="130">
        <v>0</v>
      </c>
      <c r="T10" s="130">
        <v>0</v>
      </c>
      <c r="U10" s="130">
        <v>0</v>
      </c>
      <c r="V10" s="130">
        <v>0</v>
      </c>
      <c r="W10" s="130">
        <v>0</v>
      </c>
      <c r="X10" s="130">
        <v>0</v>
      </c>
      <c r="Y10" s="130">
        <v>0</v>
      </c>
      <c r="Z10" s="130">
        <v>0</v>
      </c>
      <c r="AA10" s="130">
        <v>0</v>
      </c>
      <c r="AB10" s="130">
        <v>0</v>
      </c>
      <c r="AC10" s="130">
        <v>0</v>
      </c>
      <c r="AD10" s="130">
        <v>0</v>
      </c>
      <c r="AE10" s="130">
        <v>0</v>
      </c>
      <c r="AF10" s="129">
        <v>-1</v>
      </c>
      <c r="AG10" s="130" t="s">
        <v>42</v>
      </c>
      <c r="AH10" s="130">
        <v>340</v>
      </c>
      <c r="AI10" s="130" t="s">
        <v>42</v>
      </c>
      <c r="AJ10" s="130" t="s">
        <v>42</v>
      </c>
      <c r="AK10" s="130" t="s">
        <v>42</v>
      </c>
      <c r="AL10" s="130" t="s">
        <v>42</v>
      </c>
      <c r="AM10" s="130" t="s">
        <v>42</v>
      </c>
      <c r="AN10" s="142" t="s">
        <v>42</v>
      </c>
      <c r="AO10" s="142" t="s">
        <v>42</v>
      </c>
      <c r="AP10" s="142" t="s">
        <v>42</v>
      </c>
      <c r="AQ10" s="142" t="s">
        <v>42</v>
      </c>
    </row>
    <row r="11" spans="2:43" s="10" customFormat="1" ht="12.75">
      <c r="B11" s="4" t="s">
        <v>126</v>
      </c>
      <c r="C11" s="141">
        <v>0</v>
      </c>
      <c r="D11" s="141">
        <v>50</v>
      </c>
      <c r="E11" s="141">
        <v>7658</v>
      </c>
      <c r="F11" s="141">
        <v>0</v>
      </c>
      <c r="G11" s="130">
        <v>0</v>
      </c>
      <c r="H11" s="130">
        <v>-1</v>
      </c>
      <c r="I11" s="130" t="s">
        <v>42</v>
      </c>
      <c r="J11" s="130">
        <v>0</v>
      </c>
      <c r="K11" s="130">
        <v>0</v>
      </c>
      <c r="L11" s="130">
        <v>0</v>
      </c>
      <c r="M11" s="130">
        <v>0</v>
      </c>
      <c r="N11" s="130">
        <v>0</v>
      </c>
      <c r="O11" s="130">
        <v>15</v>
      </c>
      <c r="P11" s="130">
        <v>0</v>
      </c>
      <c r="Q11" s="130" t="s">
        <v>42</v>
      </c>
      <c r="R11" s="130">
        <v>0</v>
      </c>
      <c r="S11" s="130">
        <v>0</v>
      </c>
      <c r="T11" s="130">
        <v>-2</v>
      </c>
      <c r="U11" s="130">
        <v>943</v>
      </c>
      <c r="V11" s="130">
        <v>0</v>
      </c>
      <c r="W11" s="130">
        <v>0</v>
      </c>
      <c r="X11" s="130">
        <v>0</v>
      </c>
      <c r="Y11" s="130">
        <v>0</v>
      </c>
      <c r="Z11" s="130">
        <v>0</v>
      </c>
      <c r="AA11" s="130">
        <v>0</v>
      </c>
      <c r="AB11" s="130">
        <v>0</v>
      </c>
      <c r="AC11" s="130">
        <v>0</v>
      </c>
      <c r="AD11" s="130">
        <v>0</v>
      </c>
      <c r="AE11" s="130">
        <v>0</v>
      </c>
      <c r="AF11" s="130">
        <v>0</v>
      </c>
      <c r="AG11" s="130">
        <v>0</v>
      </c>
      <c r="AH11" s="130">
        <v>0</v>
      </c>
      <c r="AI11" s="130">
        <v>0</v>
      </c>
      <c r="AJ11" s="130">
        <v>0</v>
      </c>
      <c r="AK11" s="130">
        <v>0</v>
      </c>
      <c r="AL11" s="130">
        <v>0</v>
      </c>
      <c r="AM11" s="130">
        <v>0</v>
      </c>
      <c r="AN11" s="130">
        <v>0</v>
      </c>
      <c r="AO11" s="130">
        <v>0</v>
      </c>
      <c r="AP11" s="130">
        <v>0</v>
      </c>
      <c r="AQ11" s="130">
        <v>0</v>
      </c>
    </row>
    <row r="12" spans="2:43" s="10" customFormat="1" ht="12.75">
      <c r="B12" s="131" t="s">
        <v>127</v>
      </c>
      <c r="C12" s="141">
        <v>0</v>
      </c>
      <c r="D12" s="141">
        <v>0</v>
      </c>
      <c r="E12" s="141">
        <v>5</v>
      </c>
      <c r="F12" s="141">
        <v>-3734</v>
      </c>
      <c r="G12" s="130">
        <v>-45</v>
      </c>
      <c r="H12" s="130">
        <v>0</v>
      </c>
      <c r="I12" s="130" t="s">
        <v>42</v>
      </c>
      <c r="J12" s="130">
        <v>-36</v>
      </c>
      <c r="K12" s="130">
        <v>0</v>
      </c>
      <c r="L12" s="130">
        <v>0</v>
      </c>
      <c r="M12" s="130">
        <v>0</v>
      </c>
      <c r="N12" s="130">
        <v>0</v>
      </c>
      <c r="O12" s="130">
        <v>0</v>
      </c>
      <c r="P12" s="130">
        <v>0</v>
      </c>
      <c r="Q12" s="130" t="s">
        <v>42</v>
      </c>
      <c r="R12" s="130">
        <v>-6</v>
      </c>
      <c r="S12" s="130">
        <v>0</v>
      </c>
      <c r="T12" s="130">
        <v>0</v>
      </c>
      <c r="U12" s="130">
        <v>0</v>
      </c>
      <c r="V12" s="130">
        <v>0</v>
      </c>
      <c r="W12" s="130">
        <v>0</v>
      </c>
      <c r="X12" s="130">
        <v>0</v>
      </c>
      <c r="Y12" s="130">
        <v>0</v>
      </c>
      <c r="Z12" s="130">
        <v>0</v>
      </c>
      <c r="AA12" s="130">
        <v>0</v>
      </c>
      <c r="AB12" s="130">
        <v>0</v>
      </c>
      <c r="AC12" s="130">
        <v>9</v>
      </c>
      <c r="AD12" s="130">
        <v>0</v>
      </c>
      <c r="AE12" s="130">
        <v>0</v>
      </c>
      <c r="AF12" s="129">
        <v>-5508</v>
      </c>
      <c r="AG12" s="130">
        <v>-34</v>
      </c>
      <c r="AH12" s="130">
        <v>-1039</v>
      </c>
      <c r="AI12" s="130">
        <v>0</v>
      </c>
      <c r="AJ12" s="130">
        <v>0</v>
      </c>
      <c r="AK12" s="130">
        <v>0</v>
      </c>
      <c r="AL12" s="130">
        <v>0</v>
      </c>
      <c r="AM12" s="130">
        <v>0</v>
      </c>
      <c r="AN12" s="130">
        <v>0</v>
      </c>
      <c r="AO12" s="130">
        <v>0</v>
      </c>
      <c r="AP12" s="130">
        <v>0</v>
      </c>
      <c r="AQ12" s="130">
        <v>0</v>
      </c>
    </row>
    <row r="13" spans="2:43" s="80" customFormat="1" ht="12.75">
      <c r="B13" s="30" t="s">
        <v>128</v>
      </c>
      <c r="C13" s="152">
        <v>0</v>
      </c>
      <c r="D13" s="152">
        <v>0</v>
      </c>
      <c r="E13" s="152">
        <v>1</v>
      </c>
      <c r="F13" s="152">
        <v>0</v>
      </c>
      <c r="G13" s="153">
        <v>7</v>
      </c>
      <c r="H13" s="153">
        <v>0</v>
      </c>
      <c r="I13" s="153">
        <v>1</v>
      </c>
      <c r="J13" s="153">
        <v>1</v>
      </c>
      <c r="K13" s="153">
        <v>0</v>
      </c>
      <c r="L13" s="153">
        <v>0</v>
      </c>
      <c r="M13" s="153">
        <v>1</v>
      </c>
      <c r="N13" s="153">
        <v>1</v>
      </c>
      <c r="O13" s="153">
        <v>0</v>
      </c>
      <c r="P13" s="153">
        <v>3</v>
      </c>
      <c r="Q13" s="153">
        <v>1</v>
      </c>
      <c r="R13" s="153">
        <v>0</v>
      </c>
      <c r="S13" s="153">
        <v>0</v>
      </c>
      <c r="T13" s="153">
        <v>6</v>
      </c>
      <c r="U13" s="153">
        <v>1</v>
      </c>
      <c r="V13" s="153">
        <v>0</v>
      </c>
      <c r="W13" s="153">
        <v>2</v>
      </c>
      <c r="X13" s="153">
        <v>8</v>
      </c>
      <c r="Y13" s="153">
        <v>0</v>
      </c>
      <c r="Z13" s="153">
        <v>0</v>
      </c>
      <c r="AA13" s="153">
        <v>0</v>
      </c>
      <c r="AB13" s="153">
        <v>1</v>
      </c>
      <c r="AC13" s="153">
        <v>76</v>
      </c>
      <c r="AD13" s="153">
        <v>1</v>
      </c>
      <c r="AE13" s="153">
        <v>9</v>
      </c>
      <c r="AF13" s="109">
        <v>2</v>
      </c>
      <c r="AG13" s="153" t="s">
        <v>42</v>
      </c>
      <c r="AH13" s="153">
        <v>1</v>
      </c>
      <c r="AI13" s="153">
        <v>10</v>
      </c>
      <c r="AJ13" s="153">
        <v>1</v>
      </c>
      <c r="AK13" s="153">
        <v>0</v>
      </c>
      <c r="AL13" s="153">
        <v>0</v>
      </c>
      <c r="AM13" s="154">
        <v>1</v>
      </c>
      <c r="AN13" s="154">
        <v>2</v>
      </c>
      <c r="AO13" s="154">
        <v>1</v>
      </c>
      <c r="AP13" s="154">
        <v>0</v>
      </c>
      <c r="AQ13" s="154">
        <v>0</v>
      </c>
    </row>
    <row r="14" spans="2:43" s="13" customFormat="1" ht="24" customHeight="1">
      <c r="B14" s="11" t="s">
        <v>129</v>
      </c>
      <c r="C14" s="146">
        <v>-284</v>
      </c>
      <c r="D14" s="146">
        <v>-578</v>
      </c>
      <c r="E14" s="146">
        <v>7037</v>
      </c>
      <c r="F14" s="146">
        <v>-3643</v>
      </c>
      <c r="G14" s="147">
        <v>-845</v>
      </c>
      <c r="H14" s="147">
        <v>-1034</v>
      </c>
      <c r="I14" s="147">
        <v>-1443</v>
      </c>
      <c r="J14" s="147">
        <v>-1563</v>
      </c>
      <c r="K14" s="147">
        <v>-1132</v>
      </c>
      <c r="L14" s="147">
        <v>-1459</v>
      </c>
      <c r="M14" s="147">
        <v>-1342</v>
      </c>
      <c r="N14" s="147">
        <v>-903</v>
      </c>
      <c r="O14" s="147">
        <v>-540</v>
      </c>
      <c r="P14" s="147">
        <v>-743</v>
      </c>
      <c r="Q14" s="147">
        <v>-321</v>
      </c>
      <c r="R14" s="147">
        <v>-329</v>
      </c>
      <c r="S14" s="147">
        <v>-254</v>
      </c>
      <c r="T14" s="147">
        <v>-546</v>
      </c>
      <c r="U14" s="147">
        <v>528</v>
      </c>
      <c r="V14" s="147">
        <v>-498</v>
      </c>
      <c r="W14" s="147">
        <v>-244</v>
      </c>
      <c r="X14" s="147">
        <v>-472</v>
      </c>
      <c r="Y14" s="147">
        <v>-321</v>
      </c>
      <c r="Z14" s="147">
        <v>-303</v>
      </c>
      <c r="AA14" s="147">
        <v>-280</v>
      </c>
      <c r="AB14" s="147">
        <v>-359</v>
      </c>
      <c r="AC14" s="147">
        <v>-209</v>
      </c>
      <c r="AD14" s="147">
        <v>-456</v>
      </c>
      <c r="AE14" s="147">
        <v>-217</v>
      </c>
      <c r="AF14" s="148">
        <v>-5957</v>
      </c>
      <c r="AG14" s="147">
        <v>-277</v>
      </c>
      <c r="AH14" s="147">
        <v>-805</v>
      </c>
      <c r="AI14" s="147">
        <v>-155</v>
      </c>
      <c r="AJ14" s="147">
        <v>-178</v>
      </c>
      <c r="AK14" s="147">
        <v>-171</v>
      </c>
      <c r="AL14" s="147">
        <v>-160</v>
      </c>
      <c r="AM14" s="147">
        <v>-82</v>
      </c>
      <c r="AN14" s="149">
        <v>-181</v>
      </c>
      <c r="AO14" s="149">
        <v>-164</v>
      </c>
      <c r="AP14" s="149">
        <v>-167</v>
      </c>
      <c r="AQ14" s="149">
        <v>-80</v>
      </c>
    </row>
    <row r="15" spans="2:43" s="22" customFormat="1" ht="12.75">
      <c r="B15" s="135" t="s">
        <v>130</v>
      </c>
      <c r="C15" s="155">
        <v>1</v>
      </c>
      <c r="D15" s="155">
        <v>0</v>
      </c>
      <c r="E15" s="155">
        <v>0</v>
      </c>
      <c r="F15" s="155">
        <v>0</v>
      </c>
      <c r="G15" s="156">
        <v>0</v>
      </c>
      <c r="H15" s="156">
        <v>0</v>
      </c>
      <c r="I15" s="156">
        <v>-3</v>
      </c>
      <c r="J15" s="156" t="s">
        <v>42</v>
      </c>
      <c r="K15" s="156">
        <v>0</v>
      </c>
      <c r="L15" s="156">
        <v>1</v>
      </c>
      <c r="M15" s="156">
        <v>-1</v>
      </c>
      <c r="N15" s="156">
        <v>0</v>
      </c>
      <c r="O15" s="156">
        <v>0</v>
      </c>
      <c r="P15" s="156">
        <v>-4</v>
      </c>
      <c r="Q15" s="156">
        <v>1</v>
      </c>
      <c r="R15" s="156">
        <v>5</v>
      </c>
      <c r="S15" s="156">
        <v>0</v>
      </c>
      <c r="T15" s="156">
        <v>12</v>
      </c>
      <c r="U15" s="156">
        <v>-6</v>
      </c>
      <c r="V15" s="156">
        <v>-5</v>
      </c>
      <c r="W15" s="156">
        <v>-1</v>
      </c>
      <c r="X15" s="156">
        <v>-3</v>
      </c>
      <c r="Y15" s="156">
        <v>0</v>
      </c>
      <c r="Z15" s="156">
        <v>0</v>
      </c>
      <c r="AA15" s="156">
        <v>0</v>
      </c>
      <c r="AB15" s="156">
        <v>1</v>
      </c>
      <c r="AC15" s="156">
        <v>0</v>
      </c>
      <c r="AD15" s="156">
        <v>0</v>
      </c>
      <c r="AE15" s="156">
        <v>0</v>
      </c>
      <c r="AF15" s="157">
        <v>-46</v>
      </c>
      <c r="AG15" s="156">
        <v>0</v>
      </c>
      <c r="AH15" s="156">
        <v>0</v>
      </c>
      <c r="AI15" s="156">
        <v>0</v>
      </c>
      <c r="AJ15" s="156">
        <v>0</v>
      </c>
      <c r="AK15" s="156">
        <v>0</v>
      </c>
      <c r="AL15" s="156">
        <v>0</v>
      </c>
      <c r="AM15" s="156">
        <v>0</v>
      </c>
      <c r="AN15" s="156">
        <v>0</v>
      </c>
      <c r="AO15" s="156">
        <v>0</v>
      </c>
      <c r="AP15" s="156">
        <v>0</v>
      </c>
      <c r="AQ15" s="156">
        <v>0</v>
      </c>
    </row>
    <row r="16" spans="2:43" ht="12">
      <c r="B16" s="4" t="s">
        <v>131</v>
      </c>
      <c r="C16" s="141">
        <v>-78</v>
      </c>
      <c r="D16" s="141">
        <v>-1098</v>
      </c>
      <c r="E16" s="141">
        <v>-3411</v>
      </c>
      <c r="F16" s="141">
        <v>3748</v>
      </c>
      <c r="G16" s="130">
        <v>340</v>
      </c>
      <c r="H16" s="130">
        <v>893</v>
      </c>
      <c r="I16" s="130">
        <v>387</v>
      </c>
      <c r="J16" s="130">
        <v>1389</v>
      </c>
      <c r="K16" s="130">
        <v>1194</v>
      </c>
      <c r="L16" s="130">
        <v>8</v>
      </c>
      <c r="M16" s="130">
        <v>419</v>
      </c>
      <c r="N16" s="130">
        <v>-310</v>
      </c>
      <c r="O16" s="130">
        <v>1191</v>
      </c>
      <c r="P16" s="130">
        <v>-411</v>
      </c>
      <c r="Q16" s="130">
        <v>-759</v>
      </c>
      <c r="R16" s="130">
        <v>594</v>
      </c>
      <c r="S16" s="130">
        <v>12</v>
      </c>
      <c r="T16" s="130">
        <v>-527</v>
      </c>
      <c r="U16" s="130">
        <v>-1266</v>
      </c>
      <c r="V16" s="130">
        <v>23</v>
      </c>
      <c r="W16" s="130">
        <v>-917</v>
      </c>
      <c r="X16" s="130">
        <v>-55</v>
      </c>
      <c r="Y16" s="130">
        <v>-350</v>
      </c>
      <c r="Z16" s="130">
        <v>-83</v>
      </c>
      <c r="AA16" s="130">
        <v>-594</v>
      </c>
      <c r="AB16" s="130">
        <v>-199</v>
      </c>
      <c r="AC16" s="130">
        <v>29</v>
      </c>
      <c r="AD16" s="130">
        <v>-139</v>
      </c>
      <c r="AE16" s="130">
        <v>-157</v>
      </c>
      <c r="AF16" s="129">
        <v>4014</v>
      </c>
      <c r="AG16" s="130">
        <v>-5</v>
      </c>
      <c r="AH16" s="130">
        <v>493</v>
      </c>
      <c r="AI16" s="130">
        <v>-14</v>
      </c>
      <c r="AJ16" s="130">
        <v>6</v>
      </c>
      <c r="AK16" s="130">
        <v>-131</v>
      </c>
      <c r="AL16" s="130">
        <v>-2</v>
      </c>
      <c r="AM16" s="142">
        <v>-5</v>
      </c>
      <c r="AN16" s="142">
        <v>-199</v>
      </c>
      <c r="AO16" s="142">
        <v>-55</v>
      </c>
      <c r="AP16" s="142">
        <v>-367</v>
      </c>
      <c r="AQ16" s="142">
        <v>-199</v>
      </c>
    </row>
    <row r="17" spans="2:43" ht="12">
      <c r="B17" s="4" t="s">
        <v>132</v>
      </c>
      <c r="C17" s="141">
        <v>0</v>
      </c>
      <c r="D17" s="141">
        <v>0</v>
      </c>
      <c r="E17" s="141">
        <v>0</v>
      </c>
      <c r="F17" s="141">
        <v>0</v>
      </c>
      <c r="G17" s="130">
        <v>0</v>
      </c>
      <c r="H17" s="130">
        <v>-41</v>
      </c>
      <c r="I17" s="130" t="s">
        <v>42</v>
      </c>
      <c r="J17" s="130" t="s">
        <v>42</v>
      </c>
      <c r="K17" s="130">
        <v>0</v>
      </c>
      <c r="L17" s="130">
        <v>0</v>
      </c>
      <c r="M17" s="130">
        <v>-41</v>
      </c>
      <c r="N17" s="130"/>
      <c r="O17" s="130">
        <v>0</v>
      </c>
      <c r="P17" s="130">
        <v>0</v>
      </c>
      <c r="Q17" s="130">
        <v>0</v>
      </c>
      <c r="R17" s="130">
        <v>0</v>
      </c>
      <c r="S17" s="130">
        <v>0</v>
      </c>
      <c r="T17" s="130">
        <v>0</v>
      </c>
      <c r="U17" s="130">
        <v>0</v>
      </c>
      <c r="V17" s="130">
        <v>0</v>
      </c>
      <c r="W17" s="130">
        <v>0</v>
      </c>
      <c r="X17" s="130">
        <v>0</v>
      </c>
      <c r="Y17" s="130">
        <v>0</v>
      </c>
      <c r="Z17" s="130">
        <v>0</v>
      </c>
      <c r="AA17" s="130">
        <v>0</v>
      </c>
      <c r="AB17" s="130">
        <v>0</v>
      </c>
      <c r="AC17" s="130">
        <v>0</v>
      </c>
      <c r="AD17" s="130">
        <v>0</v>
      </c>
      <c r="AE17" s="130">
        <v>0</v>
      </c>
      <c r="AF17" s="130">
        <v>0</v>
      </c>
      <c r="AG17" s="130">
        <v>0</v>
      </c>
      <c r="AH17" s="130">
        <v>0</v>
      </c>
      <c r="AI17" s="130">
        <v>0</v>
      </c>
      <c r="AJ17" s="130">
        <v>0</v>
      </c>
      <c r="AK17" s="130">
        <v>0</v>
      </c>
      <c r="AL17" s="130">
        <v>0</v>
      </c>
      <c r="AM17" s="130">
        <v>0</v>
      </c>
      <c r="AN17" s="130">
        <v>0</v>
      </c>
      <c r="AO17" s="130">
        <v>0</v>
      </c>
      <c r="AP17" s="130">
        <v>0</v>
      </c>
      <c r="AQ17" s="130">
        <v>0</v>
      </c>
    </row>
    <row r="18" spans="2:43" s="10" customFormat="1" ht="12.75" customHeight="1">
      <c r="B18" s="4" t="s">
        <v>133</v>
      </c>
      <c r="C18" s="141">
        <v>0</v>
      </c>
      <c r="D18" s="141">
        <v>-444</v>
      </c>
      <c r="E18" s="141">
        <v>0</v>
      </c>
      <c r="F18" s="141">
        <v>-445</v>
      </c>
      <c r="G18" s="130">
        <v>0</v>
      </c>
      <c r="H18" s="130">
        <v>0</v>
      </c>
      <c r="I18" s="130" t="s">
        <v>42</v>
      </c>
      <c r="J18" s="130">
        <v>-890</v>
      </c>
      <c r="K18" s="130">
        <v>0</v>
      </c>
      <c r="L18" s="130">
        <v>0</v>
      </c>
      <c r="M18" s="130">
        <v>0</v>
      </c>
      <c r="N18" s="130">
        <v>-891</v>
      </c>
      <c r="O18" s="130">
        <v>0</v>
      </c>
      <c r="P18" s="130">
        <v>0</v>
      </c>
      <c r="Q18" s="130" t="s">
        <v>42</v>
      </c>
      <c r="R18" s="130">
        <v>-880</v>
      </c>
      <c r="S18" s="130">
        <v>0</v>
      </c>
      <c r="T18" s="130">
        <v>0</v>
      </c>
      <c r="U18" s="130">
        <v>0</v>
      </c>
      <c r="V18" s="130">
        <v>-651</v>
      </c>
      <c r="W18" s="130">
        <v>0</v>
      </c>
      <c r="X18" s="130">
        <v>0</v>
      </c>
      <c r="Y18" s="130">
        <v>0</v>
      </c>
      <c r="Z18" s="130">
        <v>-465</v>
      </c>
      <c r="AA18" s="130">
        <v>0</v>
      </c>
      <c r="AB18" s="130">
        <v>0</v>
      </c>
      <c r="AC18" s="130">
        <v>0</v>
      </c>
      <c r="AD18" s="130">
        <v>-413</v>
      </c>
      <c r="AE18" s="130">
        <v>0</v>
      </c>
      <c r="AF18" s="129">
        <v>0</v>
      </c>
      <c r="AG18" s="130" t="s">
        <v>42</v>
      </c>
      <c r="AH18" s="130">
        <v>-361</v>
      </c>
      <c r="AI18" s="130">
        <v>0</v>
      </c>
      <c r="AJ18" s="130">
        <v>0</v>
      </c>
      <c r="AK18" s="130">
        <v>0</v>
      </c>
      <c r="AL18" s="130">
        <v>-361</v>
      </c>
      <c r="AM18" s="130">
        <v>0</v>
      </c>
      <c r="AN18" s="130">
        <v>0</v>
      </c>
      <c r="AO18" s="130">
        <v>0</v>
      </c>
      <c r="AP18" s="142">
        <v>-52</v>
      </c>
      <c r="AQ18" s="130">
        <v>0</v>
      </c>
    </row>
    <row r="19" spans="2:43" s="10" customFormat="1" ht="12.75" customHeight="1">
      <c r="B19" s="4" t="s">
        <v>134</v>
      </c>
      <c r="C19" s="141">
        <v>0</v>
      </c>
      <c r="D19" s="141">
        <v>0</v>
      </c>
      <c r="E19" s="141">
        <v>0</v>
      </c>
      <c r="F19" s="141">
        <v>0</v>
      </c>
      <c r="G19" s="130">
        <v>0</v>
      </c>
      <c r="H19" s="130">
        <v>0</v>
      </c>
      <c r="I19" s="130" t="s">
        <v>42</v>
      </c>
      <c r="J19" s="130" t="s">
        <v>42</v>
      </c>
      <c r="K19" s="130">
        <v>0</v>
      </c>
      <c r="L19" s="130">
        <v>0</v>
      </c>
      <c r="M19" s="130">
        <v>-1</v>
      </c>
      <c r="N19" s="130">
        <v>0</v>
      </c>
      <c r="O19" s="130">
        <v>0</v>
      </c>
      <c r="P19" s="130">
        <v>0</v>
      </c>
      <c r="Q19" s="130" t="s">
        <v>42</v>
      </c>
      <c r="R19" s="130">
        <v>-62</v>
      </c>
      <c r="S19" s="130">
        <v>-103</v>
      </c>
      <c r="T19" s="130">
        <v>0</v>
      </c>
      <c r="U19" s="130">
        <v>-76</v>
      </c>
      <c r="V19" s="130">
        <v>0</v>
      </c>
      <c r="W19" s="130">
        <v>0</v>
      </c>
      <c r="X19" s="130">
        <v>0</v>
      </c>
      <c r="Y19" s="130">
        <v>0</v>
      </c>
      <c r="Z19" s="130">
        <v>0</v>
      </c>
      <c r="AA19" s="130">
        <v>0</v>
      </c>
      <c r="AB19" s="130">
        <v>0</v>
      </c>
      <c r="AC19" s="130">
        <v>0</v>
      </c>
      <c r="AD19" s="130">
        <v>0</v>
      </c>
      <c r="AE19" s="130">
        <v>0</v>
      </c>
      <c r="AF19" s="130">
        <v>0</v>
      </c>
      <c r="AG19" s="130">
        <v>0</v>
      </c>
      <c r="AH19" s="130">
        <v>0</v>
      </c>
      <c r="AI19" s="130">
        <v>0</v>
      </c>
      <c r="AJ19" s="130">
        <v>0</v>
      </c>
      <c r="AK19" s="130">
        <v>0</v>
      </c>
      <c r="AL19" s="130">
        <v>0</v>
      </c>
      <c r="AM19" s="130">
        <v>0</v>
      </c>
      <c r="AN19" s="130">
        <v>0</v>
      </c>
      <c r="AO19" s="130">
        <v>0</v>
      </c>
      <c r="AP19" s="130">
        <v>0</v>
      </c>
      <c r="AQ19" s="130">
        <v>0</v>
      </c>
    </row>
    <row r="20" spans="2:43" ht="12">
      <c r="B20" s="131" t="s">
        <v>135</v>
      </c>
      <c r="C20" s="141">
        <v>0</v>
      </c>
      <c r="D20" s="141">
        <v>0</v>
      </c>
      <c r="E20" s="141">
        <v>0</v>
      </c>
      <c r="F20" s="141">
        <v>0</v>
      </c>
      <c r="G20" s="130">
        <v>0</v>
      </c>
      <c r="H20" s="130">
        <v>0</v>
      </c>
      <c r="I20" s="130" t="s">
        <v>42</v>
      </c>
      <c r="J20" s="130" t="s">
        <v>42</v>
      </c>
      <c r="K20" s="130">
        <v>0</v>
      </c>
      <c r="L20" s="130">
        <v>0</v>
      </c>
      <c r="M20" s="130">
        <v>0</v>
      </c>
      <c r="N20" s="130">
        <v>0</v>
      </c>
      <c r="O20" s="130">
        <v>0</v>
      </c>
      <c r="P20" s="130">
        <v>0</v>
      </c>
      <c r="Q20" s="130" t="s">
        <v>42</v>
      </c>
      <c r="R20" s="130">
        <v>0</v>
      </c>
      <c r="S20" s="130">
        <v>0</v>
      </c>
      <c r="T20" s="130">
        <v>0</v>
      </c>
      <c r="U20" s="130">
        <v>0</v>
      </c>
      <c r="V20" s="130">
        <v>0</v>
      </c>
      <c r="W20" s="130">
        <v>0</v>
      </c>
      <c r="X20" s="130">
        <v>0</v>
      </c>
      <c r="Y20" s="130">
        <v>0</v>
      </c>
      <c r="Z20" s="130">
        <v>0</v>
      </c>
      <c r="AA20" s="130">
        <v>0</v>
      </c>
      <c r="AB20" s="130">
        <v>0</v>
      </c>
      <c r="AC20" s="130">
        <v>0</v>
      </c>
      <c r="AD20" s="130">
        <v>0</v>
      </c>
      <c r="AE20" s="130">
        <v>42</v>
      </c>
      <c r="AF20" s="129">
        <v>1935</v>
      </c>
      <c r="AG20" s="130">
        <v>0</v>
      </c>
      <c r="AH20" s="130" t="s">
        <v>42</v>
      </c>
      <c r="AI20" s="130">
        <v>0</v>
      </c>
      <c r="AJ20" s="130">
        <v>0</v>
      </c>
      <c r="AK20" s="130">
        <v>0</v>
      </c>
      <c r="AL20" s="130">
        <v>0</v>
      </c>
      <c r="AM20" s="130">
        <v>0</v>
      </c>
      <c r="AN20" s="130">
        <v>0</v>
      </c>
      <c r="AO20" s="130">
        <v>0</v>
      </c>
      <c r="AP20" s="130">
        <v>0</v>
      </c>
      <c r="AQ20" s="130">
        <v>0</v>
      </c>
    </row>
    <row r="21" spans="2:43" s="80" customFormat="1" ht="12">
      <c r="B21" s="30" t="s">
        <v>136</v>
      </c>
      <c r="C21" s="141">
        <v>0</v>
      </c>
      <c r="D21" s="141">
        <v>0</v>
      </c>
      <c r="E21" s="141">
        <v>0</v>
      </c>
      <c r="F21" s="141">
        <v>0</v>
      </c>
      <c r="G21" s="130">
        <v>0</v>
      </c>
      <c r="H21" s="130">
        <v>0</v>
      </c>
      <c r="I21" s="130" t="s">
        <v>42</v>
      </c>
      <c r="J21" s="130" t="s">
        <v>42</v>
      </c>
      <c r="K21" s="130">
        <v>0</v>
      </c>
      <c r="L21" s="130">
        <v>0</v>
      </c>
      <c r="M21" s="130">
        <v>0</v>
      </c>
      <c r="N21" s="130">
        <v>0</v>
      </c>
      <c r="O21" s="130">
        <v>0</v>
      </c>
      <c r="P21" s="130">
        <v>0</v>
      </c>
      <c r="Q21" s="130" t="s">
        <v>42</v>
      </c>
      <c r="R21" s="153">
        <v>0</v>
      </c>
      <c r="S21" s="153">
        <v>0</v>
      </c>
      <c r="T21" s="153">
        <v>0</v>
      </c>
      <c r="U21" s="153">
        <v>0</v>
      </c>
      <c r="V21" s="153">
        <v>0</v>
      </c>
      <c r="W21" s="153">
        <v>0</v>
      </c>
      <c r="X21" s="153">
        <v>0</v>
      </c>
      <c r="Y21" s="153">
        <v>0</v>
      </c>
      <c r="Z21" s="153">
        <v>0</v>
      </c>
      <c r="AA21" s="153">
        <v>0</v>
      </c>
      <c r="AB21" s="153">
        <v>0</v>
      </c>
      <c r="AC21" s="153">
        <v>0</v>
      </c>
      <c r="AD21" s="153">
        <v>0</v>
      </c>
      <c r="AE21" s="153">
        <v>0</v>
      </c>
      <c r="AF21" s="109">
        <v>0</v>
      </c>
      <c r="AG21" s="153">
        <v>0</v>
      </c>
      <c r="AH21" s="153" t="s">
        <v>42</v>
      </c>
      <c r="AI21" s="153">
        <v>0</v>
      </c>
      <c r="AJ21" s="153">
        <v>0</v>
      </c>
      <c r="AK21" s="153">
        <v>0</v>
      </c>
      <c r="AL21" s="153">
        <v>0</v>
      </c>
      <c r="AM21" s="153">
        <v>0</v>
      </c>
      <c r="AN21" s="153">
        <v>1</v>
      </c>
      <c r="AO21" s="153">
        <v>0</v>
      </c>
      <c r="AP21" s="153">
        <v>4</v>
      </c>
      <c r="AQ21" s="153">
        <v>0</v>
      </c>
    </row>
    <row r="22" spans="2:43" s="13" customFormat="1" ht="24" customHeight="1">
      <c r="B22" s="11" t="s">
        <v>137</v>
      </c>
      <c r="C22" s="146">
        <v>-77</v>
      </c>
      <c r="D22" s="146">
        <v>-1542</v>
      </c>
      <c r="E22" s="146">
        <v>-3411</v>
      </c>
      <c r="F22" s="146">
        <v>3303</v>
      </c>
      <c r="G22" s="147">
        <v>340</v>
      </c>
      <c r="H22" s="147">
        <v>852</v>
      </c>
      <c r="I22" s="147">
        <v>384</v>
      </c>
      <c r="J22" s="147">
        <v>499</v>
      </c>
      <c r="K22" s="147">
        <v>1194</v>
      </c>
      <c r="L22" s="147">
        <v>9</v>
      </c>
      <c r="M22" s="147">
        <v>376</v>
      </c>
      <c r="N22" s="147">
        <v>-1201</v>
      </c>
      <c r="O22" s="147">
        <v>1191</v>
      </c>
      <c r="P22" s="147">
        <v>-415</v>
      </c>
      <c r="Q22" s="147">
        <v>-758</v>
      </c>
      <c r="R22" s="147">
        <v>-343</v>
      </c>
      <c r="S22" s="147">
        <v>-91</v>
      </c>
      <c r="T22" s="147">
        <v>-515</v>
      </c>
      <c r="U22" s="147">
        <v>-1348</v>
      </c>
      <c r="V22" s="147">
        <v>-633</v>
      </c>
      <c r="W22" s="147">
        <v>-918</v>
      </c>
      <c r="X22" s="147">
        <v>-58</v>
      </c>
      <c r="Y22" s="147">
        <v>-350</v>
      </c>
      <c r="Z22" s="147">
        <v>-548</v>
      </c>
      <c r="AA22" s="147">
        <v>-594</v>
      </c>
      <c r="AB22" s="147">
        <v>-198</v>
      </c>
      <c r="AC22" s="147">
        <v>29</v>
      </c>
      <c r="AD22" s="147">
        <v>-552</v>
      </c>
      <c r="AE22" s="147">
        <v>-115</v>
      </c>
      <c r="AF22" s="148">
        <v>5903</v>
      </c>
      <c r="AG22" s="147">
        <v>-5</v>
      </c>
      <c r="AH22" s="147">
        <v>132</v>
      </c>
      <c r="AI22" s="147">
        <v>-14</v>
      </c>
      <c r="AJ22" s="147">
        <v>6</v>
      </c>
      <c r="AK22" s="147">
        <v>-131</v>
      </c>
      <c r="AL22" s="147">
        <v>-363</v>
      </c>
      <c r="AM22" s="147">
        <v>-5</v>
      </c>
      <c r="AN22" s="149">
        <v>-198</v>
      </c>
      <c r="AO22" s="149">
        <v>-55</v>
      </c>
      <c r="AP22" s="149">
        <v>-415</v>
      </c>
      <c r="AQ22" s="149">
        <v>-199</v>
      </c>
    </row>
    <row r="23" spans="2:43" s="22" customFormat="1" ht="24" customHeight="1">
      <c r="B23" s="20" t="s">
        <v>138</v>
      </c>
      <c r="C23" s="158">
        <v>-517</v>
      </c>
      <c r="D23" s="158">
        <v>-1060</v>
      </c>
      <c r="E23" s="158">
        <v>3794</v>
      </c>
      <c r="F23" s="158">
        <v>27</v>
      </c>
      <c r="G23" s="159">
        <v>219</v>
      </c>
      <c r="H23" s="159">
        <v>85</v>
      </c>
      <c r="I23" s="159">
        <v>34</v>
      </c>
      <c r="J23" s="159">
        <v>-728</v>
      </c>
      <c r="K23" s="159">
        <v>868</v>
      </c>
      <c r="L23" s="159">
        <v>-752</v>
      </c>
      <c r="M23" s="159">
        <v>174</v>
      </c>
      <c r="N23" s="159">
        <v>-887</v>
      </c>
      <c r="O23" s="159">
        <v>912</v>
      </c>
      <c r="P23" s="159">
        <v>204</v>
      </c>
      <c r="Q23" s="159">
        <v>-62</v>
      </c>
      <c r="R23" s="159">
        <v>282</v>
      </c>
      <c r="S23" s="159">
        <v>64</v>
      </c>
      <c r="T23" s="159">
        <v>-157</v>
      </c>
      <c r="U23" s="159">
        <v>136</v>
      </c>
      <c r="V23" s="159">
        <v>-310</v>
      </c>
      <c r="W23" s="159">
        <v>-185</v>
      </c>
      <c r="X23" s="159">
        <v>369</v>
      </c>
      <c r="Y23" s="159">
        <v>144</v>
      </c>
      <c r="Z23" s="159">
        <v>-115</v>
      </c>
      <c r="AA23" s="159">
        <v>-209</v>
      </c>
      <c r="AB23" s="159">
        <v>-50</v>
      </c>
      <c r="AC23" s="159">
        <v>38</v>
      </c>
      <c r="AD23" s="159">
        <v>-448</v>
      </c>
      <c r="AE23" s="159">
        <v>162</v>
      </c>
      <c r="AF23" s="160">
        <v>128</v>
      </c>
      <c r="AG23" s="159">
        <v>208</v>
      </c>
      <c r="AH23" s="159">
        <v>-461</v>
      </c>
      <c r="AI23" s="159">
        <v>-51</v>
      </c>
      <c r="AJ23" s="159">
        <v>102</v>
      </c>
      <c r="AK23" s="159">
        <v>229</v>
      </c>
      <c r="AL23" s="159">
        <v>-55</v>
      </c>
      <c r="AM23" s="159">
        <v>-88</v>
      </c>
      <c r="AN23" s="161">
        <v>82</v>
      </c>
      <c r="AO23" s="161">
        <v>245</v>
      </c>
      <c r="AP23" s="161">
        <v>-375</v>
      </c>
      <c r="AQ23" s="161">
        <v>-18</v>
      </c>
    </row>
    <row r="24" spans="2:43" s="22" customFormat="1" ht="24" customHeight="1">
      <c r="B24" s="20" t="s">
        <v>139</v>
      </c>
      <c r="C24" s="158">
        <v>3450</v>
      </c>
      <c r="D24" s="158">
        <v>4523</v>
      </c>
      <c r="E24" s="158">
        <v>718</v>
      </c>
      <c r="F24" s="158">
        <v>687</v>
      </c>
      <c r="G24" s="159">
        <v>456</v>
      </c>
      <c r="H24" s="159">
        <v>371</v>
      </c>
      <c r="I24" s="159">
        <v>349</v>
      </c>
      <c r="J24" s="159">
        <v>1068</v>
      </c>
      <c r="K24" s="159">
        <v>168</v>
      </c>
      <c r="L24" s="159">
        <v>899</v>
      </c>
      <c r="M24" s="159">
        <v>732</v>
      </c>
      <c r="N24" s="159">
        <v>1617</v>
      </c>
      <c r="O24" s="159">
        <v>708</v>
      </c>
      <c r="P24" s="159">
        <v>503</v>
      </c>
      <c r="Q24" s="159">
        <v>551</v>
      </c>
      <c r="R24" s="159">
        <v>257</v>
      </c>
      <c r="S24" s="159">
        <v>188</v>
      </c>
      <c r="T24" s="159">
        <v>377</v>
      </c>
      <c r="U24" s="159">
        <v>214</v>
      </c>
      <c r="V24" s="159">
        <v>545</v>
      </c>
      <c r="W24" s="159">
        <v>737</v>
      </c>
      <c r="X24" s="159">
        <v>341</v>
      </c>
      <c r="Y24" s="159">
        <v>193</v>
      </c>
      <c r="Z24" s="159">
        <v>288</v>
      </c>
      <c r="AA24" s="159">
        <v>497</v>
      </c>
      <c r="AB24" s="159">
        <v>531</v>
      </c>
      <c r="AC24" s="159">
        <v>499</v>
      </c>
      <c r="AD24" s="159">
        <v>922</v>
      </c>
      <c r="AE24" s="159">
        <v>774</v>
      </c>
      <c r="AF24" s="160">
        <v>620</v>
      </c>
      <c r="AG24" s="159">
        <v>416</v>
      </c>
      <c r="AH24" s="159">
        <v>877</v>
      </c>
      <c r="AI24" s="159">
        <v>929</v>
      </c>
      <c r="AJ24" s="159">
        <v>829</v>
      </c>
      <c r="AK24" s="159">
        <v>597</v>
      </c>
      <c r="AL24" s="159">
        <v>650</v>
      </c>
      <c r="AM24" s="159">
        <v>740</v>
      </c>
      <c r="AN24" s="161">
        <v>663</v>
      </c>
      <c r="AO24" s="161">
        <v>422</v>
      </c>
      <c r="AP24" s="161">
        <v>795</v>
      </c>
      <c r="AQ24" s="161">
        <v>818</v>
      </c>
    </row>
    <row r="25" spans="2:43" s="22" customFormat="1" ht="24" customHeight="1">
      <c r="B25" s="20" t="s">
        <v>140</v>
      </c>
      <c r="C25" s="158">
        <v>30</v>
      </c>
      <c r="D25" s="158">
        <v>-13</v>
      </c>
      <c r="E25" s="158">
        <v>11</v>
      </c>
      <c r="F25" s="158">
        <v>4</v>
      </c>
      <c r="G25" s="159">
        <v>12</v>
      </c>
      <c r="H25" s="159">
        <v>0</v>
      </c>
      <c r="I25" s="159">
        <v>-12</v>
      </c>
      <c r="J25" s="159">
        <v>9</v>
      </c>
      <c r="K25" s="159">
        <v>32</v>
      </c>
      <c r="L25" s="159">
        <v>21</v>
      </c>
      <c r="M25" s="159">
        <v>-7</v>
      </c>
      <c r="N25" s="159">
        <v>2</v>
      </c>
      <c r="O25" s="159">
        <v>-3</v>
      </c>
      <c r="P25" s="159">
        <v>1</v>
      </c>
      <c r="Q25" s="159">
        <v>14</v>
      </c>
      <c r="R25" s="159">
        <v>12</v>
      </c>
      <c r="S25" s="159">
        <v>5</v>
      </c>
      <c r="T25" s="159">
        <v>-32</v>
      </c>
      <c r="U25" s="159">
        <v>27</v>
      </c>
      <c r="V25" s="159">
        <v>-21</v>
      </c>
      <c r="W25" s="159">
        <v>-7</v>
      </c>
      <c r="X25" s="159">
        <v>27</v>
      </c>
      <c r="Y25" s="159">
        <v>4</v>
      </c>
      <c r="Z25" s="159">
        <v>20</v>
      </c>
      <c r="AA25" s="159">
        <v>0</v>
      </c>
      <c r="AB25" s="159">
        <v>16</v>
      </c>
      <c r="AC25" s="159">
        <v>-6</v>
      </c>
      <c r="AD25" s="159">
        <v>25</v>
      </c>
      <c r="AE25" s="159">
        <v>-14</v>
      </c>
      <c r="AF25" s="160">
        <v>-3</v>
      </c>
      <c r="AG25" s="159">
        <v>-4</v>
      </c>
      <c r="AH25" s="159" t="s">
        <v>42</v>
      </c>
      <c r="AI25" s="159">
        <v>-1</v>
      </c>
      <c r="AJ25" s="159">
        <v>-2</v>
      </c>
      <c r="AK25" s="159">
        <v>3</v>
      </c>
      <c r="AL25" s="159">
        <v>2</v>
      </c>
      <c r="AM25" s="159">
        <v>-2</v>
      </c>
      <c r="AN25" s="161">
        <v>-5</v>
      </c>
      <c r="AO25" s="161">
        <v>-4</v>
      </c>
      <c r="AP25" s="161">
        <v>2</v>
      </c>
      <c r="AQ25" s="161">
        <v>-5</v>
      </c>
    </row>
    <row r="26" spans="2:43" s="22" customFormat="1" ht="24" customHeight="1">
      <c r="B26" s="20" t="s">
        <v>141</v>
      </c>
      <c r="C26" s="158">
        <v>2963</v>
      </c>
      <c r="D26" s="158">
        <v>3450</v>
      </c>
      <c r="E26" s="158">
        <v>4523</v>
      </c>
      <c r="F26" s="158">
        <v>718</v>
      </c>
      <c r="G26" s="159">
        <v>687</v>
      </c>
      <c r="H26" s="159">
        <v>456</v>
      </c>
      <c r="I26" s="159">
        <v>371</v>
      </c>
      <c r="J26" s="159">
        <v>349</v>
      </c>
      <c r="K26" s="159">
        <v>1068</v>
      </c>
      <c r="L26" s="159">
        <v>168</v>
      </c>
      <c r="M26" s="159">
        <v>899</v>
      </c>
      <c r="N26" s="159">
        <v>732</v>
      </c>
      <c r="O26" s="159">
        <v>1617</v>
      </c>
      <c r="P26" s="159">
        <v>708</v>
      </c>
      <c r="Q26" s="159">
        <v>503</v>
      </c>
      <c r="R26" s="159">
        <v>551</v>
      </c>
      <c r="S26" s="159">
        <v>257</v>
      </c>
      <c r="T26" s="159">
        <v>188</v>
      </c>
      <c r="U26" s="159">
        <v>377</v>
      </c>
      <c r="V26" s="159">
        <v>214</v>
      </c>
      <c r="W26" s="159">
        <v>545</v>
      </c>
      <c r="X26" s="159">
        <v>737</v>
      </c>
      <c r="Y26" s="159">
        <v>341</v>
      </c>
      <c r="Z26" s="159">
        <v>193</v>
      </c>
      <c r="AA26" s="159">
        <v>288</v>
      </c>
      <c r="AB26" s="159">
        <v>497</v>
      </c>
      <c r="AC26" s="159">
        <v>531</v>
      </c>
      <c r="AD26" s="159">
        <v>499</v>
      </c>
      <c r="AE26" s="159">
        <v>922</v>
      </c>
      <c r="AF26" s="160">
        <v>745</v>
      </c>
      <c r="AG26" s="159">
        <v>620</v>
      </c>
      <c r="AH26" s="159">
        <v>416</v>
      </c>
      <c r="AI26" s="159">
        <v>877</v>
      </c>
      <c r="AJ26" s="159">
        <v>929</v>
      </c>
      <c r="AK26" s="159">
        <v>829</v>
      </c>
      <c r="AL26" s="159">
        <v>597</v>
      </c>
      <c r="AM26" s="159">
        <v>650</v>
      </c>
      <c r="AN26" s="161">
        <v>740</v>
      </c>
      <c r="AO26" s="161">
        <v>663</v>
      </c>
      <c r="AP26" s="161">
        <v>422</v>
      </c>
      <c r="AQ26" s="161">
        <v>795</v>
      </c>
    </row>
  </sheetData>
  <sheetProtection/>
  <mergeCells count="10">
    <mergeCell ref="AB2:AE2"/>
    <mergeCell ref="AF2:AI2"/>
    <mergeCell ref="AJ2:AM2"/>
    <mergeCell ref="AN2:AQ2"/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2">
    <tabColor rgb="FFFFC000"/>
  </sheetPr>
  <dimension ref="B1:AQ26"/>
  <sheetViews>
    <sheetView showGridLines="0" zoomScalePageLayoutView="0" workbookViewId="0" topLeftCell="B1">
      <selection activeCell="H32" sqref="H32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6" width="8.7109375" style="85" customWidth="1"/>
    <col min="7" max="38" width="8.7109375" style="2" customWidth="1"/>
  </cols>
  <sheetData>
    <row r="1" ht="23.25">
      <c r="B1" s="1" t="s">
        <v>118</v>
      </c>
    </row>
    <row r="2" spans="2:43" ht="23.25" customHeight="1">
      <c r="B2" s="3" t="s">
        <v>45</v>
      </c>
      <c r="C2" s="41" t="s">
        <v>30</v>
      </c>
      <c r="D2" s="42" t="s">
        <v>31</v>
      </c>
      <c r="E2" s="42"/>
      <c r="F2" s="42"/>
      <c r="G2" s="42"/>
      <c r="H2" s="42" t="s">
        <v>32</v>
      </c>
      <c r="I2" s="42"/>
      <c r="J2" s="42"/>
      <c r="K2" s="42"/>
      <c r="L2" s="42" t="s">
        <v>33</v>
      </c>
      <c r="M2" s="42"/>
      <c r="N2" s="42"/>
      <c r="O2" s="42"/>
      <c r="P2" s="42" t="s">
        <v>34</v>
      </c>
      <c r="Q2" s="42"/>
      <c r="R2" s="42"/>
      <c r="S2" s="42"/>
      <c r="T2" s="42" t="s">
        <v>35</v>
      </c>
      <c r="U2" s="42"/>
      <c r="V2" s="42"/>
      <c r="W2" s="42"/>
      <c r="X2" s="42" t="s">
        <v>36</v>
      </c>
      <c r="Y2" s="42"/>
      <c r="Z2" s="42"/>
      <c r="AA2" s="42"/>
      <c r="AB2" s="42" t="s">
        <v>2</v>
      </c>
      <c r="AC2" s="42"/>
      <c r="AD2" s="42"/>
      <c r="AE2" s="42"/>
      <c r="AF2" s="42" t="s">
        <v>3</v>
      </c>
      <c r="AG2" s="42"/>
      <c r="AH2" s="42"/>
      <c r="AI2" s="42"/>
      <c r="AJ2" s="42" t="s">
        <v>4</v>
      </c>
      <c r="AK2" s="42"/>
      <c r="AL2" s="42"/>
      <c r="AM2" s="42"/>
      <c r="AN2" s="42" t="s">
        <v>5</v>
      </c>
      <c r="AO2" s="42"/>
      <c r="AP2" s="42"/>
      <c r="AQ2" s="42"/>
    </row>
    <row r="3" spans="2:43" s="7" customFormat="1" ht="12.75">
      <c r="B3" s="5" t="s">
        <v>7</v>
      </c>
      <c r="C3" s="108" t="s">
        <v>46</v>
      </c>
      <c r="D3" s="108" t="s">
        <v>47</v>
      </c>
      <c r="E3" s="108" t="s">
        <v>48</v>
      </c>
      <c r="F3" s="108" t="s">
        <v>49</v>
      </c>
      <c r="G3" s="7" t="s">
        <v>46</v>
      </c>
      <c r="H3" s="7" t="s">
        <v>47</v>
      </c>
      <c r="I3" s="7" t="s">
        <v>48</v>
      </c>
      <c r="J3" s="7" t="s">
        <v>49</v>
      </c>
      <c r="K3" s="7" t="s">
        <v>46</v>
      </c>
      <c r="L3" s="7" t="s">
        <v>47</v>
      </c>
      <c r="M3" s="7" t="s">
        <v>48</v>
      </c>
      <c r="N3" s="7" t="s">
        <v>49</v>
      </c>
      <c r="O3" s="7" t="s">
        <v>46</v>
      </c>
      <c r="P3" s="7" t="s">
        <v>47</v>
      </c>
      <c r="Q3" s="7" t="s">
        <v>48</v>
      </c>
      <c r="R3" s="7" t="s">
        <v>49</v>
      </c>
      <c r="S3" s="7" t="s">
        <v>46</v>
      </c>
      <c r="T3" s="7" t="s">
        <v>47</v>
      </c>
      <c r="U3" s="7" t="s">
        <v>48</v>
      </c>
      <c r="V3" s="7" t="s">
        <v>49</v>
      </c>
      <c r="W3" s="7" t="s">
        <v>46</v>
      </c>
      <c r="X3" s="7" t="s">
        <v>47</v>
      </c>
      <c r="Y3" s="7" t="s">
        <v>48</v>
      </c>
      <c r="Z3" s="7" t="s">
        <v>49</v>
      </c>
      <c r="AA3" s="7" t="s">
        <v>46</v>
      </c>
      <c r="AB3" s="7" t="s">
        <v>47</v>
      </c>
      <c r="AC3" s="7" t="s">
        <v>48</v>
      </c>
      <c r="AD3" s="7" t="s">
        <v>49</v>
      </c>
      <c r="AE3" s="7" t="s">
        <v>46</v>
      </c>
      <c r="AF3" s="7" t="s">
        <v>47</v>
      </c>
      <c r="AG3" s="7" t="s">
        <v>48</v>
      </c>
      <c r="AH3" s="7" t="s">
        <v>49</v>
      </c>
      <c r="AI3" s="7" t="s">
        <v>46</v>
      </c>
      <c r="AJ3" s="7" t="s">
        <v>47</v>
      </c>
      <c r="AK3" s="7" t="s">
        <v>48</v>
      </c>
      <c r="AL3" s="7" t="s">
        <v>49</v>
      </c>
      <c r="AM3" s="7" t="s">
        <v>46</v>
      </c>
      <c r="AN3" s="7" t="s">
        <v>47</v>
      </c>
      <c r="AO3" s="7" t="s">
        <v>48</v>
      </c>
      <c r="AP3" s="7" t="s">
        <v>49</v>
      </c>
      <c r="AQ3" s="7" t="s">
        <v>46</v>
      </c>
    </row>
    <row r="4" spans="2:43" ht="12.75">
      <c r="B4" s="4" t="s">
        <v>119</v>
      </c>
      <c r="C4" s="141">
        <v>725</v>
      </c>
      <c r="D4" s="141">
        <v>2674</v>
      </c>
      <c r="E4" s="141">
        <v>2005</v>
      </c>
      <c r="F4" s="141">
        <v>1429</v>
      </c>
      <c r="G4" s="130">
        <v>984</v>
      </c>
      <c r="H4" s="130">
        <v>3219</v>
      </c>
      <c r="I4" s="130">
        <v>2449</v>
      </c>
      <c r="J4" s="130">
        <v>1609</v>
      </c>
      <c r="K4" s="130">
        <v>1050</v>
      </c>
      <c r="L4" s="130">
        <v>3650</v>
      </c>
      <c r="M4" s="130">
        <v>2754</v>
      </c>
      <c r="N4" s="130">
        <v>1732</v>
      </c>
      <c r="O4" s="130">
        <v>895</v>
      </c>
      <c r="P4" s="130">
        <v>3781</v>
      </c>
      <c r="Q4" s="130">
        <v>2850</v>
      </c>
      <c r="R4" s="130">
        <v>1836</v>
      </c>
      <c r="S4" s="130">
        <v>996</v>
      </c>
      <c r="T4" s="130">
        <v>3622</v>
      </c>
      <c r="U4" s="130">
        <v>2930</v>
      </c>
      <c r="V4" s="130">
        <v>1918</v>
      </c>
      <c r="W4" s="130">
        <v>1021</v>
      </c>
      <c r="X4" s="130">
        <v>3248</v>
      </c>
      <c r="Y4" s="130">
        <v>2391</v>
      </c>
      <c r="Z4" s="130">
        <v>1614</v>
      </c>
      <c r="AA4" s="130">
        <v>853</v>
      </c>
      <c r="AB4" s="125">
        <v>2656</v>
      </c>
      <c r="AC4" s="130">
        <f>'[2]Cashflow-3M'!AF6+'[2]Cashflow-3M'!AE6+'[2]Cashflow-3M'!AD6</f>
        <v>2130</v>
      </c>
      <c r="AD4" s="130">
        <f>'[2]Cashflow-3M'!AE6+'[2]Cashflow-3M'!AF6</f>
        <v>1486</v>
      </c>
      <c r="AE4" s="130">
        <v>842</v>
      </c>
      <c r="AF4" s="125">
        <v>1282</v>
      </c>
      <c r="AG4" s="130">
        <v>973</v>
      </c>
      <c r="AH4" s="130">
        <v>614</v>
      </c>
      <c r="AI4" s="130">
        <v>298</v>
      </c>
      <c r="AJ4" s="130">
        <v>1604</v>
      </c>
      <c r="AK4" s="130">
        <v>1366</v>
      </c>
      <c r="AL4" s="130">
        <v>902</v>
      </c>
      <c r="AM4" s="142">
        <v>481</v>
      </c>
      <c r="AN4" s="130">
        <v>1625</v>
      </c>
      <c r="AO4" s="130">
        <v>1042</v>
      </c>
      <c r="AP4" s="142">
        <v>625</v>
      </c>
      <c r="AQ4" s="142">
        <v>379</v>
      </c>
    </row>
    <row r="5" spans="2:43" ht="12.75">
      <c r="B5" s="4" t="s">
        <v>120</v>
      </c>
      <c r="C5" s="162">
        <v>-91</v>
      </c>
      <c r="D5" s="162">
        <v>108</v>
      </c>
      <c r="E5" s="162">
        <v>-700</v>
      </c>
      <c r="F5" s="141">
        <v>-3</v>
      </c>
      <c r="G5" s="130">
        <v>-334</v>
      </c>
      <c r="H5" s="130">
        <v>-267</v>
      </c>
      <c r="I5" s="130">
        <v>82</v>
      </c>
      <c r="J5" s="130">
        <v>-223</v>
      </c>
      <c r="K5" s="130">
        <v>-83</v>
      </c>
      <c r="L5" s="130">
        <v>242</v>
      </c>
      <c r="M5" s="130">
        <v>174</v>
      </c>
      <c r="N5" s="130">
        <v>-27</v>
      </c>
      <c r="O5" s="130">
        <v>-485</v>
      </c>
      <c r="P5" s="130">
        <v>332</v>
      </c>
      <c r="Q5" s="130">
        <v>-216</v>
      </c>
      <c r="R5" s="130">
        <v>-236</v>
      </c>
      <c r="S5" s="130">
        <v>-404</v>
      </c>
      <c r="T5" s="130">
        <v>120</v>
      </c>
      <c r="U5" s="130">
        <v>-102</v>
      </c>
      <c r="V5" s="130">
        <v>-186</v>
      </c>
      <c r="W5" s="130">
        <v>-214</v>
      </c>
      <c r="X5" s="130">
        <v>236</v>
      </c>
      <c r="Y5" s="130">
        <v>269</v>
      </c>
      <c r="Z5" s="130">
        <v>102</v>
      </c>
      <c r="AA5" s="130">
        <v>-26</v>
      </c>
      <c r="AB5" s="125">
        <v>-452</v>
      </c>
      <c r="AC5" s="130">
        <f>'[2]Cashflow-3M'!AF8+'[2]Cashflow-3M'!AE8+'[2]Cashflow-3M'!AD8</f>
        <v>-388</v>
      </c>
      <c r="AD5" s="130">
        <f>'[2]Cashflow-3M'!AE8+'[2]Cashflow-3M'!AF8</f>
        <v>-149</v>
      </c>
      <c r="AE5" s="130">
        <v>-164</v>
      </c>
      <c r="AF5" s="125">
        <v>132</v>
      </c>
      <c r="AG5" s="130">
        <v>161</v>
      </c>
      <c r="AH5" s="130">
        <v>-32</v>
      </c>
      <c r="AI5" s="130">
        <v>22</v>
      </c>
      <c r="AJ5" s="130">
        <v>-113</v>
      </c>
      <c r="AK5" s="130">
        <v>-161</v>
      </c>
      <c r="AL5" s="130">
        <v>-244</v>
      </c>
      <c r="AM5" s="142">
        <v>-301</v>
      </c>
      <c r="AN5" s="130">
        <v>-147</v>
      </c>
      <c r="AO5" s="142">
        <v>-32</v>
      </c>
      <c r="AP5" s="142">
        <v>-99</v>
      </c>
      <c r="AQ5" s="142">
        <v>-88</v>
      </c>
    </row>
    <row r="6" spans="2:43" s="80" customFormat="1" ht="12.75">
      <c r="B6" s="72" t="s">
        <v>121</v>
      </c>
      <c r="C6" s="163">
        <v>-790</v>
      </c>
      <c r="D6" s="163">
        <v>-463</v>
      </c>
      <c r="E6" s="163">
        <v>-46</v>
      </c>
      <c r="F6" s="152">
        <v>-335</v>
      </c>
      <c r="G6" s="153">
        <v>74</v>
      </c>
      <c r="H6" s="153">
        <v>-450</v>
      </c>
      <c r="I6" s="153">
        <v>-296</v>
      </c>
      <c r="J6" s="153">
        <v>-244</v>
      </c>
      <c r="K6" s="153">
        <v>-161</v>
      </c>
      <c r="L6" s="153">
        <v>-576</v>
      </c>
      <c r="M6" s="153">
        <v>-310</v>
      </c>
      <c r="N6" s="153">
        <v>-227</v>
      </c>
      <c r="O6" s="153">
        <v>-149</v>
      </c>
      <c r="P6" s="153">
        <v>-371</v>
      </c>
      <c r="Q6" s="153">
        <v>-254</v>
      </c>
      <c r="R6" s="153">
        <v>-237</v>
      </c>
      <c r="S6" s="153">
        <v>-183</v>
      </c>
      <c r="T6" s="153">
        <v>-84</v>
      </c>
      <c r="U6" s="153">
        <v>-74</v>
      </c>
      <c r="V6" s="153">
        <v>66</v>
      </c>
      <c r="W6" s="153">
        <v>170</v>
      </c>
      <c r="X6" s="153">
        <v>-369</v>
      </c>
      <c r="Y6" s="153">
        <v>-444</v>
      </c>
      <c r="Z6" s="153">
        <v>-315</v>
      </c>
      <c r="AA6" s="153">
        <v>-162</v>
      </c>
      <c r="AB6" s="128">
        <v>-425</v>
      </c>
      <c r="AC6" s="153">
        <f>'[2]Cashflow-3M'!AF7+'[2]Cashflow-3M'!AE7+'[2]Cashflow-3M'!AD7</f>
        <v>-470</v>
      </c>
      <c r="AD6" s="153">
        <f>'[2]Cashflow-3M'!AE7+'[2]Cashflow-3M'!AF7</f>
        <v>-283</v>
      </c>
      <c r="AE6" s="153">
        <v>-184</v>
      </c>
      <c r="AF6" s="128">
        <v>-412</v>
      </c>
      <c r="AG6" s="153">
        <v>-314</v>
      </c>
      <c r="AH6" s="153">
        <v>-252</v>
      </c>
      <c r="AI6" s="153">
        <v>-202</v>
      </c>
      <c r="AJ6" s="153">
        <v>-219</v>
      </c>
      <c r="AK6" s="153">
        <v>-207</v>
      </c>
      <c r="AL6" s="153">
        <v>-191</v>
      </c>
      <c r="AM6" s="154">
        <v>-181</v>
      </c>
      <c r="AN6" s="153">
        <v>-85</v>
      </c>
      <c r="AO6" s="154">
        <v>-78</v>
      </c>
      <c r="AP6" s="154">
        <v>-58</v>
      </c>
      <c r="AQ6" s="154">
        <v>-30</v>
      </c>
    </row>
    <row r="7" spans="2:43" s="13" customFormat="1" ht="24" customHeight="1">
      <c r="B7" s="11" t="s">
        <v>122</v>
      </c>
      <c r="C7" s="146">
        <v>-156</v>
      </c>
      <c r="D7" s="146">
        <v>2319</v>
      </c>
      <c r="E7" s="146">
        <v>1259</v>
      </c>
      <c r="F7" s="146">
        <v>1091</v>
      </c>
      <c r="G7" s="147">
        <v>724</v>
      </c>
      <c r="H7" s="147">
        <v>2502</v>
      </c>
      <c r="I7" s="147">
        <v>2235</v>
      </c>
      <c r="J7" s="147">
        <v>1142</v>
      </c>
      <c r="K7" s="147">
        <v>806</v>
      </c>
      <c r="L7" s="147">
        <v>3316</v>
      </c>
      <c r="M7" s="147">
        <v>2618</v>
      </c>
      <c r="N7" s="147">
        <v>1478</v>
      </c>
      <c r="O7" s="147">
        <v>261</v>
      </c>
      <c r="P7" s="147">
        <v>3742</v>
      </c>
      <c r="Q7" s="147">
        <v>2380</v>
      </c>
      <c r="R7" s="147">
        <v>1363</v>
      </c>
      <c r="S7" s="147">
        <v>409</v>
      </c>
      <c r="T7" s="147">
        <v>3658</v>
      </c>
      <c r="U7" s="147">
        <v>2754</v>
      </c>
      <c r="V7" s="147">
        <v>1798</v>
      </c>
      <c r="W7" s="147">
        <v>977</v>
      </c>
      <c r="X7" s="147">
        <v>3115</v>
      </c>
      <c r="Y7" s="147">
        <v>2216</v>
      </c>
      <c r="Z7" s="147">
        <v>1401</v>
      </c>
      <c r="AA7" s="147">
        <v>665</v>
      </c>
      <c r="AB7" s="89">
        <v>1779</v>
      </c>
      <c r="AC7" s="147">
        <f>'[2]Cashflow-3M'!AF9+'[2]Cashflow-3M'!AE9+'[2]Cashflow-3M'!AD9</f>
        <v>1272</v>
      </c>
      <c r="AD7" s="147">
        <f>'[2]Cashflow-3M'!AE9+'[2]Cashflow-3M'!AF9</f>
        <v>1054</v>
      </c>
      <c r="AE7" s="147">
        <v>494</v>
      </c>
      <c r="AF7" s="89">
        <v>1002</v>
      </c>
      <c r="AG7" s="147">
        <v>820</v>
      </c>
      <c r="AH7" s="147">
        <v>330</v>
      </c>
      <c r="AI7" s="147">
        <v>118</v>
      </c>
      <c r="AJ7" s="147">
        <v>1272</v>
      </c>
      <c r="AK7" s="147">
        <v>998</v>
      </c>
      <c r="AL7" s="147">
        <v>467</v>
      </c>
      <c r="AM7" s="147">
        <v>-1</v>
      </c>
      <c r="AN7" s="149">
        <v>1393</v>
      </c>
      <c r="AO7" s="149">
        <v>932</v>
      </c>
      <c r="AP7" s="149">
        <v>468</v>
      </c>
      <c r="AQ7" s="149">
        <v>261</v>
      </c>
    </row>
    <row r="8" spans="2:43" ht="12.75">
      <c r="B8" s="4" t="s">
        <v>123</v>
      </c>
      <c r="C8" s="141">
        <v>-282</v>
      </c>
      <c r="D8" s="141">
        <v>-2868</v>
      </c>
      <c r="E8" s="141">
        <v>-2291</v>
      </c>
      <c r="F8" s="141">
        <v>-1662</v>
      </c>
      <c r="G8" s="130">
        <v>-818</v>
      </c>
      <c r="H8" s="130">
        <v>-5120</v>
      </c>
      <c r="I8" s="130">
        <v>-4093</v>
      </c>
      <c r="J8" s="130">
        <v>-2649</v>
      </c>
      <c r="K8" s="130">
        <v>-1122</v>
      </c>
      <c r="L8" s="130">
        <v>-4196</v>
      </c>
      <c r="M8" s="130">
        <v>-2739</v>
      </c>
      <c r="N8" s="130">
        <v>-1425</v>
      </c>
      <c r="O8" s="130">
        <v>-533</v>
      </c>
      <c r="P8" s="130">
        <v>-1607</v>
      </c>
      <c r="Q8" s="130">
        <v>-899</v>
      </c>
      <c r="R8" s="130">
        <v>-577</v>
      </c>
      <c r="S8" s="130">
        <v>-254</v>
      </c>
      <c r="T8" s="130">
        <v>-1672</v>
      </c>
      <c r="U8" s="130">
        <v>-1158</v>
      </c>
      <c r="V8" s="130">
        <v>-742</v>
      </c>
      <c r="W8" s="130">
        <v>-246</v>
      </c>
      <c r="X8" s="130">
        <v>-1382</v>
      </c>
      <c r="Y8" s="130">
        <v>-902</v>
      </c>
      <c r="Z8" s="130">
        <v>-581</v>
      </c>
      <c r="AA8" s="130">
        <v>-280</v>
      </c>
      <c r="AB8" s="129">
        <v>-1334</v>
      </c>
      <c r="AC8" s="130">
        <f>'[2]Cashflow-3M'!AF10+'[2]Cashflow-3M'!AE10+'[2]Cashflow-3M'!AD10</f>
        <v>-974</v>
      </c>
      <c r="AD8" s="130">
        <f>'[2]Cashflow-3M'!AE10+'[2]Cashflow-3M'!AF10</f>
        <v>-680</v>
      </c>
      <c r="AE8" s="130">
        <v>-226</v>
      </c>
      <c r="AF8" s="129">
        <v>-955</v>
      </c>
      <c r="AG8" s="130">
        <v>-515</v>
      </c>
      <c r="AH8" s="130">
        <v>-272</v>
      </c>
      <c r="AI8" s="130">
        <v>-165</v>
      </c>
      <c r="AJ8" s="130">
        <v>-512</v>
      </c>
      <c r="AK8" s="130">
        <v>-333</v>
      </c>
      <c r="AL8" s="130">
        <v>-212</v>
      </c>
      <c r="AM8" s="142">
        <v>-83</v>
      </c>
      <c r="AN8" s="130">
        <v>-334</v>
      </c>
      <c r="AO8" s="142">
        <v>-251</v>
      </c>
      <c r="AP8" s="142">
        <v>-137</v>
      </c>
      <c r="AQ8" s="142">
        <v>-50</v>
      </c>
    </row>
    <row r="9" spans="2:43" s="166" customFormat="1" ht="12.75">
      <c r="B9" s="151" t="s">
        <v>142</v>
      </c>
      <c r="C9" s="141">
        <v>-2</v>
      </c>
      <c r="D9" s="141">
        <v>-58</v>
      </c>
      <c r="E9" s="141">
        <v>-7</v>
      </c>
      <c r="F9" s="141">
        <v>-2</v>
      </c>
      <c r="G9" s="141">
        <v>-2</v>
      </c>
      <c r="H9" s="141">
        <v>-22</v>
      </c>
      <c r="I9" s="162">
        <v>-16</v>
      </c>
      <c r="J9" s="141">
        <v>-16</v>
      </c>
      <c r="K9" s="141">
        <v>-10</v>
      </c>
      <c r="L9" s="141">
        <v>-65</v>
      </c>
      <c r="M9" s="141">
        <v>-63</v>
      </c>
      <c r="N9" s="141">
        <v>-34</v>
      </c>
      <c r="O9" s="141">
        <v>-22</v>
      </c>
      <c r="P9" s="141">
        <v>-38</v>
      </c>
      <c r="Q9" s="141">
        <v>0</v>
      </c>
      <c r="R9" s="141">
        <v>0</v>
      </c>
      <c r="S9" s="141">
        <v>0</v>
      </c>
      <c r="T9" s="141">
        <v>-38</v>
      </c>
      <c r="U9" s="141">
        <v>-2</v>
      </c>
      <c r="V9" s="141">
        <v>-2</v>
      </c>
      <c r="W9" s="141">
        <v>0</v>
      </c>
      <c r="X9" s="141">
        <v>-2</v>
      </c>
      <c r="Y9" s="141">
        <v>-2</v>
      </c>
      <c r="Z9" s="141">
        <v>-2</v>
      </c>
      <c r="AA9" s="141">
        <v>0</v>
      </c>
      <c r="AB9" s="164">
        <v>-3</v>
      </c>
      <c r="AC9" s="141">
        <f>'[2]Cashflow-3M'!AF11+'[2]Cashflow-3M'!AE11+'[2]Cashflow-3M'!AD11</f>
        <v>-3</v>
      </c>
      <c r="AD9" s="141">
        <f>'[2]Cashflow-3M'!AE11+'[2]Cashflow-3M'!AF11</f>
        <v>-3</v>
      </c>
      <c r="AE9" s="141">
        <v>0</v>
      </c>
      <c r="AF9" s="164">
        <v>-10</v>
      </c>
      <c r="AG9" s="141">
        <v>0</v>
      </c>
      <c r="AH9" s="141" t="s">
        <v>42</v>
      </c>
      <c r="AI9" s="141">
        <v>0</v>
      </c>
      <c r="AJ9" s="141">
        <v>-81</v>
      </c>
      <c r="AK9" s="141">
        <v>-81</v>
      </c>
      <c r="AL9" s="141">
        <v>-31</v>
      </c>
      <c r="AM9" s="141">
        <v>0</v>
      </c>
      <c r="AN9" s="141">
        <v>-261</v>
      </c>
      <c r="AO9" s="165">
        <v>-161</v>
      </c>
      <c r="AP9" s="165">
        <v>-110</v>
      </c>
      <c r="AQ9" s="165">
        <v>-30</v>
      </c>
    </row>
    <row r="10" spans="2:43" s="10" customFormat="1" ht="12.75">
      <c r="B10" s="4" t="s">
        <v>125</v>
      </c>
      <c r="C10" s="141">
        <v>0</v>
      </c>
      <c r="D10" s="141">
        <v>955</v>
      </c>
      <c r="E10" s="141">
        <v>955</v>
      </c>
      <c r="F10" s="141">
        <v>948</v>
      </c>
      <c r="G10" s="130">
        <v>13</v>
      </c>
      <c r="H10" s="130">
        <v>5</v>
      </c>
      <c r="I10" s="167">
        <v>5</v>
      </c>
      <c r="J10" s="130">
        <v>5</v>
      </c>
      <c r="K10" s="130">
        <v>0</v>
      </c>
      <c r="L10" s="130">
        <v>0</v>
      </c>
      <c r="M10" s="130">
        <v>0</v>
      </c>
      <c r="N10" s="130">
        <v>0</v>
      </c>
      <c r="O10" s="130">
        <v>0</v>
      </c>
      <c r="P10" s="130">
        <v>0</v>
      </c>
      <c r="Q10" s="130">
        <v>0</v>
      </c>
      <c r="R10" s="130">
        <v>0</v>
      </c>
      <c r="S10" s="130">
        <v>0</v>
      </c>
      <c r="T10" s="130">
        <v>0</v>
      </c>
      <c r="U10" s="130">
        <v>0</v>
      </c>
      <c r="V10" s="130">
        <v>0</v>
      </c>
      <c r="W10" s="130">
        <v>0</v>
      </c>
      <c r="X10" s="130">
        <v>0</v>
      </c>
      <c r="Y10" s="130">
        <v>0</v>
      </c>
      <c r="Z10" s="130">
        <v>0</v>
      </c>
      <c r="AA10" s="130">
        <v>0</v>
      </c>
      <c r="AB10" s="129">
        <v>0</v>
      </c>
      <c r="AC10" s="130">
        <f>'[2]Cashflow-3M'!AF12+'[2]Cashflow-3M'!AE12+'[2]Cashflow-3M'!AD12</f>
        <v>0</v>
      </c>
      <c r="AD10" s="130">
        <f>'[2]Cashflow-3M'!AE12+'[2]Cashflow-3M'!AF12</f>
        <v>0</v>
      </c>
      <c r="AE10" s="130">
        <v>0</v>
      </c>
      <c r="AF10" s="129">
        <v>339</v>
      </c>
      <c r="AG10" s="130">
        <v>340</v>
      </c>
      <c r="AH10" s="130">
        <v>340</v>
      </c>
      <c r="AI10" s="130" t="s">
        <v>42</v>
      </c>
      <c r="AJ10" s="130" t="s">
        <v>42</v>
      </c>
      <c r="AK10" s="130" t="s">
        <v>42</v>
      </c>
      <c r="AL10" s="130" t="s">
        <v>42</v>
      </c>
      <c r="AM10" s="130" t="s">
        <v>42</v>
      </c>
      <c r="AN10" s="130" t="s">
        <v>42</v>
      </c>
      <c r="AO10" s="142" t="s">
        <v>42</v>
      </c>
      <c r="AP10" s="142" t="s">
        <v>42</v>
      </c>
      <c r="AQ10" s="142" t="s">
        <v>42</v>
      </c>
    </row>
    <row r="11" spans="2:43" s="10" customFormat="1" ht="12.75">
      <c r="B11" s="4" t="s">
        <v>126</v>
      </c>
      <c r="C11" s="141">
        <v>0</v>
      </c>
      <c r="D11" s="141">
        <v>7708</v>
      </c>
      <c r="E11" s="141">
        <v>7658</v>
      </c>
      <c r="F11" s="141">
        <v>0</v>
      </c>
      <c r="G11" s="130">
        <v>0</v>
      </c>
      <c r="H11" s="130">
        <v>-1</v>
      </c>
      <c r="I11" s="130" t="s">
        <v>42</v>
      </c>
      <c r="J11" s="130" t="s">
        <v>42</v>
      </c>
      <c r="K11" s="130">
        <v>0</v>
      </c>
      <c r="L11" s="130">
        <v>15</v>
      </c>
      <c r="M11" s="130">
        <v>15</v>
      </c>
      <c r="N11" s="130">
        <v>15</v>
      </c>
      <c r="O11" s="130">
        <v>15</v>
      </c>
      <c r="P11" s="130">
        <v>0</v>
      </c>
      <c r="Q11" s="130">
        <v>0</v>
      </c>
      <c r="R11" s="130">
        <v>0</v>
      </c>
      <c r="S11" s="130">
        <v>0</v>
      </c>
      <c r="T11" s="130">
        <v>941</v>
      </c>
      <c r="U11" s="130">
        <v>943</v>
      </c>
      <c r="V11" s="130">
        <v>0</v>
      </c>
      <c r="W11" s="130">
        <v>0</v>
      </c>
      <c r="X11" s="130">
        <v>0</v>
      </c>
      <c r="Y11" s="130">
        <v>0</v>
      </c>
      <c r="Z11" s="130">
        <v>0</v>
      </c>
      <c r="AA11" s="130">
        <v>0</v>
      </c>
      <c r="AB11" s="130">
        <v>0</v>
      </c>
      <c r="AC11" s="130">
        <v>0</v>
      </c>
      <c r="AD11" s="130">
        <v>0</v>
      </c>
      <c r="AE11" s="130">
        <v>0</v>
      </c>
      <c r="AF11" s="130">
        <v>0</v>
      </c>
      <c r="AG11" s="130">
        <v>0</v>
      </c>
      <c r="AH11" s="130">
        <v>0</v>
      </c>
      <c r="AI11" s="130">
        <v>0</v>
      </c>
      <c r="AJ11" s="130">
        <v>0</v>
      </c>
      <c r="AK11" s="130">
        <v>0</v>
      </c>
      <c r="AL11" s="130">
        <v>0</v>
      </c>
      <c r="AM11" s="130">
        <v>0</v>
      </c>
      <c r="AN11" s="130">
        <v>0</v>
      </c>
      <c r="AO11" s="130">
        <v>0</v>
      </c>
      <c r="AP11" s="130">
        <v>0</v>
      </c>
      <c r="AQ11" s="130">
        <v>0</v>
      </c>
    </row>
    <row r="12" spans="2:43" s="10" customFormat="1" ht="12.75">
      <c r="B12" s="131" t="s">
        <v>127</v>
      </c>
      <c r="C12" s="141">
        <v>0</v>
      </c>
      <c r="D12" s="141">
        <v>-3774</v>
      </c>
      <c r="E12" s="141">
        <v>-3774</v>
      </c>
      <c r="F12" s="141">
        <v>-3779</v>
      </c>
      <c r="G12" s="130">
        <v>-45</v>
      </c>
      <c r="H12" s="130">
        <v>-36</v>
      </c>
      <c r="I12" s="167">
        <v>-36</v>
      </c>
      <c r="J12" s="130">
        <v>-36</v>
      </c>
      <c r="K12" s="130">
        <v>0</v>
      </c>
      <c r="L12" s="130">
        <v>0</v>
      </c>
      <c r="M12" s="130">
        <v>0</v>
      </c>
      <c r="N12" s="130">
        <v>0</v>
      </c>
      <c r="O12" s="130">
        <v>0</v>
      </c>
      <c r="P12" s="130">
        <v>-6</v>
      </c>
      <c r="Q12" s="130">
        <v>-6</v>
      </c>
      <c r="R12" s="130">
        <v>-6</v>
      </c>
      <c r="S12" s="130">
        <v>0</v>
      </c>
      <c r="T12" s="130">
        <v>0</v>
      </c>
      <c r="U12" s="130">
        <v>0</v>
      </c>
      <c r="V12" s="130">
        <v>0</v>
      </c>
      <c r="W12" s="130">
        <v>0</v>
      </c>
      <c r="X12" s="130">
        <v>0</v>
      </c>
      <c r="Y12" s="130">
        <v>0</v>
      </c>
      <c r="Z12" s="130">
        <v>0</v>
      </c>
      <c r="AA12" s="130">
        <v>0</v>
      </c>
      <c r="AB12" s="129">
        <v>9</v>
      </c>
      <c r="AC12" s="130">
        <f>'[2]Cashflow-3M'!AF14+'[2]Cashflow-3M'!AE14+'[2]Cashflow-3M'!AD14</f>
        <v>9</v>
      </c>
      <c r="AD12" s="130">
        <f>'[2]Cashflow-3M'!AE14+'[2]Cashflow-3M'!AF14</f>
        <v>0</v>
      </c>
      <c r="AE12" s="130">
        <v>0</v>
      </c>
      <c r="AF12" s="129">
        <v>-6581</v>
      </c>
      <c r="AG12" s="130">
        <v>-1073</v>
      </c>
      <c r="AH12" s="130">
        <v>-1039</v>
      </c>
      <c r="AI12" s="130">
        <v>0</v>
      </c>
      <c r="AJ12" s="136">
        <v>0</v>
      </c>
      <c r="AK12" s="130">
        <v>0</v>
      </c>
      <c r="AL12" s="130">
        <v>0</v>
      </c>
      <c r="AM12" s="130">
        <v>0</v>
      </c>
      <c r="AN12" s="136">
        <v>0</v>
      </c>
      <c r="AO12" s="130">
        <v>0</v>
      </c>
      <c r="AP12" s="130">
        <v>0</v>
      </c>
      <c r="AQ12" s="130">
        <v>0</v>
      </c>
    </row>
    <row r="13" spans="2:43" s="80" customFormat="1" ht="12.75">
      <c r="B13" s="30" t="s">
        <v>128</v>
      </c>
      <c r="C13" s="152">
        <v>0</v>
      </c>
      <c r="D13" s="152">
        <v>8</v>
      </c>
      <c r="E13" s="152">
        <v>8</v>
      </c>
      <c r="F13" s="152">
        <v>7</v>
      </c>
      <c r="G13" s="153">
        <v>7</v>
      </c>
      <c r="H13" s="153">
        <v>2</v>
      </c>
      <c r="I13" s="153">
        <v>2</v>
      </c>
      <c r="J13" s="153">
        <v>1</v>
      </c>
      <c r="K13" s="153">
        <v>0</v>
      </c>
      <c r="L13" s="153">
        <v>2</v>
      </c>
      <c r="M13" s="153">
        <v>2</v>
      </c>
      <c r="N13" s="153">
        <v>1</v>
      </c>
      <c r="O13" s="153">
        <v>0</v>
      </c>
      <c r="P13" s="153">
        <v>4</v>
      </c>
      <c r="Q13" s="153">
        <v>1</v>
      </c>
      <c r="R13" s="153">
        <v>0</v>
      </c>
      <c r="S13" s="153">
        <v>0</v>
      </c>
      <c r="T13" s="153">
        <v>9</v>
      </c>
      <c r="U13" s="153">
        <v>3</v>
      </c>
      <c r="V13" s="153">
        <v>2</v>
      </c>
      <c r="W13" s="153">
        <v>2</v>
      </c>
      <c r="X13" s="153">
        <v>8</v>
      </c>
      <c r="Y13" s="153">
        <v>0</v>
      </c>
      <c r="Z13" s="153">
        <v>0</v>
      </c>
      <c r="AA13" s="153">
        <v>0</v>
      </c>
      <c r="AB13" s="132">
        <v>87</v>
      </c>
      <c r="AC13" s="153">
        <f>'[2]Cashflow-3M'!AF15+'[2]Cashflow-3M'!AE15+'[2]Cashflow-3M'!AD15</f>
        <v>86</v>
      </c>
      <c r="AD13" s="153">
        <f>'[2]Cashflow-3M'!AE15+'[2]Cashflow-3M'!AF15</f>
        <v>10</v>
      </c>
      <c r="AE13" s="153">
        <v>9</v>
      </c>
      <c r="AF13" s="132">
        <v>13</v>
      </c>
      <c r="AG13" s="153">
        <v>11</v>
      </c>
      <c r="AH13" s="153">
        <v>11</v>
      </c>
      <c r="AI13" s="153">
        <v>10</v>
      </c>
      <c r="AJ13" s="139">
        <v>2</v>
      </c>
      <c r="AK13" s="153">
        <v>1</v>
      </c>
      <c r="AL13" s="153">
        <v>1</v>
      </c>
      <c r="AM13" s="154">
        <v>1</v>
      </c>
      <c r="AN13" s="139">
        <v>3</v>
      </c>
      <c r="AO13" s="154">
        <v>1</v>
      </c>
      <c r="AP13" s="154">
        <v>0</v>
      </c>
      <c r="AQ13" s="154">
        <v>0</v>
      </c>
    </row>
    <row r="14" spans="2:43" s="13" customFormat="1" ht="24" customHeight="1">
      <c r="B14" s="11" t="s">
        <v>129</v>
      </c>
      <c r="C14" s="146">
        <v>-284</v>
      </c>
      <c r="D14" s="146">
        <v>1971</v>
      </c>
      <c r="E14" s="146">
        <v>2549</v>
      </c>
      <c r="F14" s="146">
        <v>-4488</v>
      </c>
      <c r="G14" s="147">
        <v>-845</v>
      </c>
      <c r="H14" s="147">
        <v>-5172</v>
      </c>
      <c r="I14" s="147">
        <v>-4138</v>
      </c>
      <c r="J14" s="147">
        <v>-2695</v>
      </c>
      <c r="K14" s="147">
        <v>-1132</v>
      </c>
      <c r="L14" s="147">
        <v>-4244</v>
      </c>
      <c r="M14" s="147">
        <v>-2785</v>
      </c>
      <c r="N14" s="147">
        <v>-1443</v>
      </c>
      <c r="O14" s="147">
        <v>-540</v>
      </c>
      <c r="P14" s="147">
        <v>-1647</v>
      </c>
      <c r="Q14" s="147">
        <v>-904</v>
      </c>
      <c r="R14" s="147">
        <v>-583</v>
      </c>
      <c r="S14" s="147">
        <v>-254</v>
      </c>
      <c r="T14" s="147">
        <v>-760</v>
      </c>
      <c r="U14" s="147">
        <v>-214</v>
      </c>
      <c r="V14" s="147">
        <v>-742</v>
      </c>
      <c r="W14" s="147">
        <v>-244</v>
      </c>
      <c r="X14" s="147">
        <v>-1376</v>
      </c>
      <c r="Y14" s="147">
        <v>-904</v>
      </c>
      <c r="Z14" s="147">
        <v>-583</v>
      </c>
      <c r="AA14" s="147">
        <v>-280</v>
      </c>
      <c r="AB14" s="89">
        <v>-1241</v>
      </c>
      <c r="AC14" s="147">
        <f>'[2]Cashflow-3M'!AF16+'[2]Cashflow-3M'!AE16+'[2]Cashflow-3M'!AD16</f>
        <v>-882</v>
      </c>
      <c r="AD14" s="147">
        <f>'[2]Cashflow-3M'!AE16+'[2]Cashflow-3M'!AF16</f>
        <v>-673</v>
      </c>
      <c r="AE14" s="147">
        <v>-217</v>
      </c>
      <c r="AF14" s="89">
        <v>-7194</v>
      </c>
      <c r="AG14" s="147">
        <v>-1237</v>
      </c>
      <c r="AH14" s="147">
        <v>-960</v>
      </c>
      <c r="AI14" s="147">
        <v>-155</v>
      </c>
      <c r="AJ14" s="147">
        <v>-591</v>
      </c>
      <c r="AK14" s="147">
        <v>-413</v>
      </c>
      <c r="AL14" s="147">
        <v>-242</v>
      </c>
      <c r="AM14" s="147">
        <v>-82</v>
      </c>
      <c r="AN14" s="149">
        <v>-592</v>
      </c>
      <c r="AO14" s="149">
        <v>-411</v>
      </c>
      <c r="AP14" s="149">
        <v>-247</v>
      </c>
      <c r="AQ14" s="149">
        <v>-80</v>
      </c>
    </row>
    <row r="15" spans="2:43" s="22" customFormat="1" ht="12.75">
      <c r="B15" s="135" t="s">
        <v>130</v>
      </c>
      <c r="C15" s="155">
        <v>1</v>
      </c>
      <c r="D15" s="155">
        <v>0</v>
      </c>
      <c r="E15" s="155">
        <v>0</v>
      </c>
      <c r="F15" s="155">
        <v>0</v>
      </c>
      <c r="G15" s="156">
        <v>0</v>
      </c>
      <c r="H15" s="156">
        <v>-3</v>
      </c>
      <c r="I15" s="156">
        <v>-3</v>
      </c>
      <c r="J15" s="156" t="s">
        <v>42</v>
      </c>
      <c r="K15" s="156">
        <v>0</v>
      </c>
      <c r="L15" s="156">
        <v>0</v>
      </c>
      <c r="M15" s="156">
        <v>-1</v>
      </c>
      <c r="N15" s="156">
        <v>0</v>
      </c>
      <c r="O15" s="156">
        <v>0</v>
      </c>
      <c r="P15" s="156">
        <v>2</v>
      </c>
      <c r="Q15" s="156">
        <v>6</v>
      </c>
      <c r="R15" s="156">
        <v>5</v>
      </c>
      <c r="S15" s="156">
        <v>0</v>
      </c>
      <c r="T15" s="156">
        <v>0</v>
      </c>
      <c r="U15" s="156">
        <v>-12</v>
      </c>
      <c r="V15" s="156">
        <v>-6</v>
      </c>
      <c r="W15" s="156">
        <v>-1</v>
      </c>
      <c r="X15" s="156">
        <v>-3</v>
      </c>
      <c r="Y15" s="156">
        <v>0</v>
      </c>
      <c r="Z15" s="156">
        <v>0</v>
      </c>
      <c r="AA15" s="156">
        <v>0</v>
      </c>
      <c r="AB15" s="137">
        <v>1</v>
      </c>
      <c r="AC15" s="159">
        <f>'[2]Cashflow-3M'!AF17+'[2]Cashflow-3M'!AE17+'[2]Cashflow-3M'!AD17</f>
        <v>0</v>
      </c>
      <c r="AD15" s="159">
        <f>'[2]Cashflow-3M'!AE17+'[2]Cashflow-3M'!AF17</f>
        <v>0</v>
      </c>
      <c r="AE15" s="159">
        <v>0</v>
      </c>
      <c r="AF15" s="137">
        <v>-46</v>
      </c>
      <c r="AG15" s="159"/>
      <c r="AH15" s="159"/>
      <c r="AI15" s="159"/>
      <c r="AJ15" s="159"/>
      <c r="AK15" s="159"/>
      <c r="AL15" s="159"/>
      <c r="AM15" s="159"/>
      <c r="AN15" s="161"/>
      <c r="AO15" s="161"/>
      <c r="AP15" s="161"/>
      <c r="AQ15" s="161"/>
    </row>
    <row r="16" spans="2:43" ht="12.75">
      <c r="B16" s="4" t="s">
        <v>131</v>
      </c>
      <c r="C16" s="141">
        <v>-78</v>
      </c>
      <c r="D16" s="141">
        <v>-421</v>
      </c>
      <c r="E16" s="141">
        <v>677</v>
      </c>
      <c r="F16" s="141">
        <v>4088</v>
      </c>
      <c r="G16" s="130">
        <v>340</v>
      </c>
      <c r="H16" s="130">
        <v>3863</v>
      </c>
      <c r="I16" s="130">
        <v>2970</v>
      </c>
      <c r="J16" s="130">
        <v>2583</v>
      </c>
      <c r="K16" s="130">
        <v>1194</v>
      </c>
      <c r="L16" s="130">
        <v>1308</v>
      </c>
      <c r="M16" s="130">
        <v>1300</v>
      </c>
      <c r="N16" s="130">
        <v>881</v>
      </c>
      <c r="O16" s="130">
        <v>1191</v>
      </c>
      <c r="P16" s="130">
        <v>-564</v>
      </c>
      <c r="Q16" s="130">
        <v>-153</v>
      </c>
      <c r="R16" s="130">
        <v>606</v>
      </c>
      <c r="S16" s="130">
        <v>12</v>
      </c>
      <c r="T16" s="130">
        <v>-2687</v>
      </c>
      <c r="U16" s="130">
        <v>-2160</v>
      </c>
      <c r="V16" s="130">
        <v>-894</v>
      </c>
      <c r="W16" s="130">
        <v>-917</v>
      </c>
      <c r="X16" s="130">
        <v>-1082</v>
      </c>
      <c r="Y16" s="130">
        <v>-1027</v>
      </c>
      <c r="Z16" s="130">
        <v>-677</v>
      </c>
      <c r="AA16" s="130">
        <v>-594</v>
      </c>
      <c r="AB16" s="125">
        <v>-466</v>
      </c>
      <c r="AC16" s="130">
        <f>'[2]Cashflow-3M'!AF18+'[2]Cashflow-3M'!AE18+'[2]Cashflow-3M'!AD18</f>
        <v>-267</v>
      </c>
      <c r="AD16" s="130">
        <f>'[2]Cashflow-3M'!AE18+'[2]Cashflow-3M'!AF18</f>
        <v>-296</v>
      </c>
      <c r="AE16" s="130">
        <v>-157</v>
      </c>
      <c r="AF16" s="125">
        <v>4488</v>
      </c>
      <c r="AG16" s="130">
        <v>474</v>
      </c>
      <c r="AH16" s="130">
        <v>479</v>
      </c>
      <c r="AI16" s="130">
        <v>-14</v>
      </c>
      <c r="AJ16" s="130">
        <v>-132</v>
      </c>
      <c r="AK16" s="130">
        <v>-138</v>
      </c>
      <c r="AL16" s="130">
        <v>-7</v>
      </c>
      <c r="AM16" s="142">
        <v>-5</v>
      </c>
      <c r="AN16" s="130">
        <v>-820</v>
      </c>
      <c r="AO16" s="142">
        <v>-621</v>
      </c>
      <c r="AP16" s="142">
        <v>-566</v>
      </c>
      <c r="AQ16" s="142">
        <v>-199</v>
      </c>
    </row>
    <row r="17" spans="2:43" ht="12.75">
      <c r="B17" s="4" t="s">
        <v>132</v>
      </c>
      <c r="C17" s="141">
        <v>0</v>
      </c>
      <c r="D17" s="141">
        <v>0</v>
      </c>
      <c r="E17" s="141">
        <v>0</v>
      </c>
      <c r="F17" s="141">
        <v>0</v>
      </c>
      <c r="G17" s="130">
        <v>0</v>
      </c>
      <c r="H17" s="130">
        <v>-41</v>
      </c>
      <c r="I17" s="130" t="s">
        <v>111</v>
      </c>
      <c r="J17" s="130" t="s">
        <v>42</v>
      </c>
      <c r="K17" s="130">
        <v>0</v>
      </c>
      <c r="L17" s="130">
        <v>-41</v>
      </c>
      <c r="M17" s="130">
        <v>-41</v>
      </c>
      <c r="N17" s="130"/>
      <c r="O17" s="130">
        <v>0</v>
      </c>
      <c r="P17" s="130">
        <v>0</v>
      </c>
      <c r="Q17" s="130">
        <v>0</v>
      </c>
      <c r="R17" s="130">
        <v>0</v>
      </c>
      <c r="S17" s="130">
        <v>0</v>
      </c>
      <c r="T17" s="130">
        <v>0</v>
      </c>
      <c r="U17" s="130">
        <v>0</v>
      </c>
      <c r="V17" s="130">
        <v>0</v>
      </c>
      <c r="W17" s="130">
        <v>0</v>
      </c>
      <c r="X17" s="130">
        <v>0</v>
      </c>
      <c r="Y17" s="130">
        <v>0</v>
      </c>
      <c r="Z17" s="130">
        <v>0</v>
      </c>
      <c r="AA17" s="130">
        <v>0</v>
      </c>
      <c r="AB17" s="130">
        <v>0</v>
      </c>
      <c r="AC17" s="130">
        <v>0</v>
      </c>
      <c r="AD17" s="130">
        <v>0</v>
      </c>
      <c r="AE17" s="130">
        <v>0</v>
      </c>
      <c r="AF17" s="130">
        <v>0</v>
      </c>
      <c r="AG17" s="130">
        <v>0</v>
      </c>
      <c r="AH17" s="130">
        <v>0</v>
      </c>
      <c r="AI17" s="130">
        <v>0</v>
      </c>
      <c r="AJ17" s="130">
        <v>0</v>
      </c>
      <c r="AK17" s="130">
        <v>0</v>
      </c>
      <c r="AL17" s="130">
        <v>0</v>
      </c>
      <c r="AM17" s="130">
        <v>0</v>
      </c>
      <c r="AN17" s="130">
        <v>0</v>
      </c>
      <c r="AO17" s="130">
        <v>0</v>
      </c>
      <c r="AP17" s="130">
        <v>0</v>
      </c>
      <c r="AQ17" s="130">
        <v>0</v>
      </c>
    </row>
    <row r="18" spans="2:43" s="10" customFormat="1" ht="12.75" customHeight="1">
      <c r="B18" s="4" t="s">
        <v>133</v>
      </c>
      <c r="C18" s="141">
        <v>0</v>
      </c>
      <c r="D18" s="141">
        <v>-889</v>
      </c>
      <c r="E18" s="141">
        <v>-445</v>
      </c>
      <c r="F18" s="141">
        <v>-445</v>
      </c>
      <c r="G18" s="130">
        <v>0</v>
      </c>
      <c r="H18" s="130">
        <v>-890</v>
      </c>
      <c r="I18" s="130" t="s">
        <v>42</v>
      </c>
      <c r="J18" s="130">
        <v>-890</v>
      </c>
      <c r="K18" s="130">
        <v>0</v>
      </c>
      <c r="L18" s="130">
        <v>-891</v>
      </c>
      <c r="M18" s="130">
        <v>-891</v>
      </c>
      <c r="N18" s="130">
        <v>-891</v>
      </c>
      <c r="O18" s="130">
        <v>0</v>
      </c>
      <c r="P18" s="130">
        <v>-880</v>
      </c>
      <c r="Q18" s="130">
        <v>-880</v>
      </c>
      <c r="R18" s="130">
        <v>-880</v>
      </c>
      <c r="S18" s="130">
        <v>0</v>
      </c>
      <c r="T18" s="130">
        <v>-651</v>
      </c>
      <c r="U18" s="130">
        <v>-651</v>
      </c>
      <c r="V18" s="130">
        <v>-651</v>
      </c>
      <c r="W18" s="130">
        <v>0</v>
      </c>
      <c r="X18" s="130">
        <v>-465</v>
      </c>
      <c r="Y18" s="130">
        <v>-465</v>
      </c>
      <c r="Z18" s="130">
        <v>-465</v>
      </c>
      <c r="AA18" s="130">
        <v>0</v>
      </c>
      <c r="AB18" s="125">
        <v>-413</v>
      </c>
      <c r="AC18" s="130">
        <f>'[2]Cashflow-3M'!AF20+'[2]Cashflow-3M'!AE20+'[2]Cashflow-3M'!AD20</f>
        <v>-413</v>
      </c>
      <c r="AD18" s="130">
        <f>'[2]Cashflow-3M'!AE20+'[2]Cashflow-3M'!AF20</f>
        <v>-413</v>
      </c>
      <c r="AE18" s="130">
        <v>0</v>
      </c>
      <c r="AF18" s="125">
        <v>-361</v>
      </c>
      <c r="AG18" s="130">
        <v>-361</v>
      </c>
      <c r="AH18" s="130">
        <v>-361</v>
      </c>
      <c r="AI18" s="130">
        <v>0</v>
      </c>
      <c r="AJ18" s="130">
        <v>-361</v>
      </c>
      <c r="AK18" s="130">
        <v>-361</v>
      </c>
      <c r="AL18" s="130">
        <v>-361</v>
      </c>
      <c r="AM18" s="130">
        <v>0</v>
      </c>
      <c r="AN18" s="130">
        <v>-52</v>
      </c>
      <c r="AO18" s="130">
        <v>-52</v>
      </c>
      <c r="AP18" s="142">
        <v>-52</v>
      </c>
      <c r="AQ18" s="130">
        <v>0</v>
      </c>
    </row>
    <row r="19" spans="2:43" s="10" customFormat="1" ht="12.75" customHeight="1">
      <c r="B19" s="4" t="s">
        <v>134</v>
      </c>
      <c r="C19" s="141">
        <v>0</v>
      </c>
      <c r="D19" s="141">
        <v>0</v>
      </c>
      <c r="E19" s="141">
        <v>0</v>
      </c>
      <c r="F19" s="141">
        <v>0</v>
      </c>
      <c r="G19" s="130">
        <v>0</v>
      </c>
      <c r="H19" s="130">
        <v>0</v>
      </c>
      <c r="I19" s="130" t="s">
        <v>111</v>
      </c>
      <c r="J19" s="130" t="s">
        <v>42</v>
      </c>
      <c r="K19" s="130">
        <v>0</v>
      </c>
      <c r="L19" s="130">
        <v>-1</v>
      </c>
      <c r="M19" s="130">
        <v>-1</v>
      </c>
      <c r="N19" s="130">
        <v>0</v>
      </c>
      <c r="O19" s="130">
        <v>0</v>
      </c>
      <c r="P19" s="130">
        <v>-165</v>
      </c>
      <c r="Q19" s="130">
        <v>-165</v>
      </c>
      <c r="R19" s="130">
        <v>-165</v>
      </c>
      <c r="S19" s="130">
        <v>-103</v>
      </c>
      <c r="T19" s="130">
        <v>-76</v>
      </c>
      <c r="U19" s="130">
        <v>-76</v>
      </c>
      <c r="V19" s="130">
        <v>0</v>
      </c>
      <c r="W19" s="130">
        <v>0</v>
      </c>
      <c r="X19" s="130">
        <v>0</v>
      </c>
      <c r="Y19" s="130">
        <v>0</v>
      </c>
      <c r="Z19" s="130">
        <v>0</v>
      </c>
      <c r="AA19" s="130">
        <v>0</v>
      </c>
      <c r="AB19" s="130">
        <v>0</v>
      </c>
      <c r="AC19" s="130">
        <v>0</v>
      </c>
      <c r="AD19" s="130">
        <v>0</v>
      </c>
      <c r="AE19" s="130">
        <v>0</v>
      </c>
      <c r="AF19" s="130">
        <v>0</v>
      </c>
      <c r="AG19" s="130">
        <v>0</v>
      </c>
      <c r="AH19" s="130">
        <v>0</v>
      </c>
      <c r="AI19" s="130">
        <v>0</v>
      </c>
      <c r="AJ19" s="130">
        <v>0</v>
      </c>
      <c r="AK19" s="130">
        <v>0</v>
      </c>
      <c r="AL19" s="130">
        <v>0</v>
      </c>
      <c r="AM19" s="130">
        <v>0</v>
      </c>
      <c r="AN19" s="130">
        <v>0</v>
      </c>
      <c r="AO19" s="130">
        <v>0</v>
      </c>
      <c r="AP19" s="130">
        <v>0</v>
      </c>
      <c r="AQ19" s="130">
        <v>0</v>
      </c>
    </row>
    <row r="20" spans="2:43" ht="12.75">
      <c r="B20" s="131" t="s">
        <v>135</v>
      </c>
      <c r="C20" s="141">
        <v>0</v>
      </c>
      <c r="D20" s="141">
        <v>0</v>
      </c>
      <c r="E20" s="141">
        <v>0</v>
      </c>
      <c r="F20" s="141">
        <v>0</v>
      </c>
      <c r="G20" s="130">
        <v>0</v>
      </c>
      <c r="H20" s="130">
        <v>0</v>
      </c>
      <c r="I20" s="130" t="s">
        <v>111</v>
      </c>
      <c r="J20" s="130" t="s">
        <v>42</v>
      </c>
      <c r="K20" s="130">
        <v>0</v>
      </c>
      <c r="L20" s="130">
        <v>0</v>
      </c>
      <c r="M20" s="130">
        <v>0</v>
      </c>
      <c r="N20" s="130">
        <v>0</v>
      </c>
      <c r="O20" s="130">
        <v>0</v>
      </c>
      <c r="P20" s="130">
        <v>0</v>
      </c>
      <c r="Q20" s="130">
        <v>0</v>
      </c>
      <c r="R20" s="130">
        <v>0</v>
      </c>
      <c r="S20" s="130">
        <v>0</v>
      </c>
      <c r="T20" s="130">
        <v>0</v>
      </c>
      <c r="U20" s="130">
        <v>0</v>
      </c>
      <c r="V20" s="130">
        <v>0</v>
      </c>
      <c r="W20" s="130">
        <v>0</v>
      </c>
      <c r="X20" s="130">
        <v>0</v>
      </c>
      <c r="Y20" s="130">
        <v>0</v>
      </c>
      <c r="Z20" s="130">
        <v>0</v>
      </c>
      <c r="AA20" s="130">
        <v>0</v>
      </c>
      <c r="AB20" s="137">
        <v>42</v>
      </c>
      <c r="AC20" s="130">
        <f>'[2]Cashflow-3M'!AF22+'[2]Cashflow-3M'!AE22+'[2]Cashflow-3M'!AD22</f>
        <v>42</v>
      </c>
      <c r="AD20" s="130">
        <f>'[2]Cashflow-3M'!AE22+'[2]Cashflow-3M'!AF22</f>
        <v>42</v>
      </c>
      <c r="AE20" s="130">
        <v>42</v>
      </c>
      <c r="AF20" s="137">
        <v>1935</v>
      </c>
      <c r="AG20" s="130">
        <v>0</v>
      </c>
      <c r="AH20" s="130" t="s">
        <v>42</v>
      </c>
      <c r="AI20" s="130">
        <v>0</v>
      </c>
      <c r="AJ20" s="136">
        <v>0</v>
      </c>
      <c r="AK20" s="130">
        <v>0</v>
      </c>
      <c r="AL20" s="130">
        <v>0</v>
      </c>
      <c r="AM20" s="130">
        <v>0</v>
      </c>
      <c r="AN20" s="136">
        <v>0</v>
      </c>
      <c r="AO20" s="130">
        <v>0</v>
      </c>
      <c r="AP20" s="130">
        <v>0</v>
      </c>
      <c r="AQ20" s="130">
        <v>0</v>
      </c>
    </row>
    <row r="21" spans="2:43" s="80" customFormat="1" ht="12.75">
      <c r="B21" s="30" t="s">
        <v>136</v>
      </c>
      <c r="C21" s="152">
        <v>0</v>
      </c>
      <c r="D21" s="152">
        <v>0</v>
      </c>
      <c r="E21" s="152">
        <v>0</v>
      </c>
      <c r="F21" s="152">
        <v>0</v>
      </c>
      <c r="G21" s="153">
        <v>0</v>
      </c>
      <c r="H21" s="153">
        <v>0</v>
      </c>
      <c r="I21" s="153" t="s">
        <v>111</v>
      </c>
      <c r="J21" s="153" t="s">
        <v>42</v>
      </c>
      <c r="K21" s="153">
        <v>0</v>
      </c>
      <c r="L21" s="153">
        <v>0</v>
      </c>
      <c r="M21" s="153">
        <v>0</v>
      </c>
      <c r="N21" s="153">
        <v>0</v>
      </c>
      <c r="O21" s="153">
        <v>0</v>
      </c>
      <c r="P21" s="153">
        <v>0</v>
      </c>
      <c r="Q21" s="153">
        <v>0</v>
      </c>
      <c r="R21" s="153">
        <v>0</v>
      </c>
      <c r="S21" s="153">
        <v>0</v>
      </c>
      <c r="T21" s="153">
        <v>0</v>
      </c>
      <c r="U21" s="153">
        <v>0</v>
      </c>
      <c r="V21" s="153">
        <v>0</v>
      </c>
      <c r="W21" s="153">
        <v>0</v>
      </c>
      <c r="X21" s="153">
        <v>0</v>
      </c>
      <c r="Y21" s="153">
        <v>0</v>
      </c>
      <c r="Z21" s="153">
        <v>0</v>
      </c>
      <c r="AA21" s="153">
        <v>0</v>
      </c>
      <c r="AB21" s="138">
        <v>0</v>
      </c>
      <c r="AC21" s="153">
        <f>'[2]Cashflow-3M'!AF23+'[2]Cashflow-3M'!AE23+'[2]Cashflow-3M'!AD23</f>
        <v>0</v>
      </c>
      <c r="AD21" s="153">
        <f>'[2]Cashflow-3M'!AE23+'[2]Cashflow-3M'!AF23</f>
        <v>0</v>
      </c>
      <c r="AE21" s="153">
        <v>0</v>
      </c>
      <c r="AF21" s="138">
        <v>0</v>
      </c>
      <c r="AG21" s="153">
        <v>0</v>
      </c>
      <c r="AH21" s="153" t="s">
        <v>42</v>
      </c>
      <c r="AI21" s="153">
        <v>0</v>
      </c>
      <c r="AJ21" s="139">
        <v>0</v>
      </c>
      <c r="AK21" s="153">
        <v>0</v>
      </c>
      <c r="AL21" s="153">
        <v>0</v>
      </c>
      <c r="AM21" s="153">
        <v>0</v>
      </c>
      <c r="AN21" s="139">
        <v>5</v>
      </c>
      <c r="AO21" s="153">
        <v>4</v>
      </c>
      <c r="AP21" s="153">
        <v>4</v>
      </c>
      <c r="AQ21" s="153">
        <v>0</v>
      </c>
    </row>
    <row r="22" spans="2:43" s="13" customFormat="1" ht="24" customHeight="1">
      <c r="B22" s="11" t="s">
        <v>137</v>
      </c>
      <c r="C22" s="146">
        <v>-77</v>
      </c>
      <c r="D22" s="146">
        <v>-1310</v>
      </c>
      <c r="E22" s="146">
        <v>232</v>
      </c>
      <c r="F22" s="146">
        <v>3643</v>
      </c>
      <c r="G22" s="147">
        <v>340</v>
      </c>
      <c r="H22" s="147">
        <v>2929</v>
      </c>
      <c r="I22" s="147">
        <v>2077</v>
      </c>
      <c r="J22" s="147">
        <v>1693</v>
      </c>
      <c r="K22" s="147">
        <v>1194</v>
      </c>
      <c r="L22" s="147">
        <v>375</v>
      </c>
      <c r="M22" s="147">
        <v>366</v>
      </c>
      <c r="N22" s="147">
        <v>-10</v>
      </c>
      <c r="O22" s="147">
        <v>1191</v>
      </c>
      <c r="P22" s="147">
        <v>-1607</v>
      </c>
      <c r="Q22" s="147">
        <v>-1192</v>
      </c>
      <c r="R22" s="147">
        <v>-434</v>
      </c>
      <c r="S22" s="147">
        <v>-91</v>
      </c>
      <c r="T22" s="147">
        <v>-3414</v>
      </c>
      <c r="U22" s="147">
        <v>-2899</v>
      </c>
      <c r="V22" s="147">
        <v>-1551</v>
      </c>
      <c r="W22" s="147">
        <v>-918</v>
      </c>
      <c r="X22" s="147">
        <v>-1550</v>
      </c>
      <c r="Y22" s="147">
        <v>-1492</v>
      </c>
      <c r="Z22" s="147">
        <v>-1142</v>
      </c>
      <c r="AA22" s="147">
        <v>-594</v>
      </c>
      <c r="AB22" s="89">
        <v>-836</v>
      </c>
      <c r="AC22" s="147">
        <f>'[2]Cashflow-3M'!AF24+'[2]Cashflow-3M'!AE24+'[2]Cashflow-3M'!AD24</f>
        <v>-638</v>
      </c>
      <c r="AD22" s="147">
        <f>'[2]Cashflow-3M'!AE24+'[2]Cashflow-3M'!AF24</f>
        <v>-667</v>
      </c>
      <c r="AE22" s="147">
        <v>-115</v>
      </c>
      <c r="AF22" s="89">
        <v>6016</v>
      </c>
      <c r="AG22" s="147">
        <v>113</v>
      </c>
      <c r="AH22" s="147">
        <v>118</v>
      </c>
      <c r="AI22" s="147">
        <v>-14</v>
      </c>
      <c r="AJ22" s="147">
        <v>-493</v>
      </c>
      <c r="AK22" s="147">
        <v>-499</v>
      </c>
      <c r="AL22" s="147">
        <v>-368</v>
      </c>
      <c r="AM22" s="147">
        <v>-5</v>
      </c>
      <c r="AN22" s="149">
        <v>-867</v>
      </c>
      <c r="AO22" s="149">
        <v>-669</v>
      </c>
      <c r="AP22" s="149">
        <v>-614</v>
      </c>
      <c r="AQ22" s="149">
        <v>-199</v>
      </c>
    </row>
    <row r="23" spans="2:43" s="22" customFormat="1" ht="24" customHeight="1">
      <c r="B23" s="20" t="s">
        <v>138</v>
      </c>
      <c r="C23" s="158">
        <v>-517</v>
      </c>
      <c r="D23" s="158">
        <v>2980</v>
      </c>
      <c r="E23" s="158">
        <v>4040</v>
      </c>
      <c r="F23" s="158">
        <v>246</v>
      </c>
      <c r="G23" s="159">
        <v>219</v>
      </c>
      <c r="H23" s="159">
        <v>259</v>
      </c>
      <c r="I23" s="159">
        <v>174</v>
      </c>
      <c r="J23" s="159">
        <v>140</v>
      </c>
      <c r="K23" s="159">
        <v>868</v>
      </c>
      <c r="L23" s="159">
        <v>-553</v>
      </c>
      <c r="M23" s="159">
        <v>199</v>
      </c>
      <c r="N23" s="159">
        <v>25</v>
      </c>
      <c r="O23" s="159">
        <v>912</v>
      </c>
      <c r="P23" s="159">
        <v>488</v>
      </c>
      <c r="Q23" s="159">
        <v>284</v>
      </c>
      <c r="R23" s="159">
        <v>346</v>
      </c>
      <c r="S23" s="159">
        <v>64</v>
      </c>
      <c r="T23" s="159">
        <v>-516</v>
      </c>
      <c r="U23" s="159">
        <v>-359</v>
      </c>
      <c r="V23" s="159">
        <v>-495</v>
      </c>
      <c r="W23" s="159">
        <v>-185</v>
      </c>
      <c r="X23" s="159">
        <v>189</v>
      </c>
      <c r="Y23" s="159">
        <v>-180</v>
      </c>
      <c r="Z23" s="159">
        <v>-324</v>
      </c>
      <c r="AA23" s="159">
        <v>-209</v>
      </c>
      <c r="AB23" s="90">
        <v>-298</v>
      </c>
      <c r="AC23" s="159">
        <f>'[2]Cashflow-3M'!AF25+'[2]Cashflow-3M'!AE25+'[2]Cashflow-3M'!AD25</f>
        <v>-248</v>
      </c>
      <c r="AD23" s="159">
        <f>'[2]Cashflow-3M'!AE25+'[2]Cashflow-3M'!AF25</f>
        <v>-286</v>
      </c>
      <c r="AE23" s="159">
        <v>162</v>
      </c>
      <c r="AF23" s="90">
        <v>-176</v>
      </c>
      <c r="AG23" s="159">
        <v>-304</v>
      </c>
      <c r="AH23" s="159">
        <v>-512</v>
      </c>
      <c r="AI23" s="159">
        <v>-51</v>
      </c>
      <c r="AJ23" s="159">
        <v>188</v>
      </c>
      <c r="AK23" s="159">
        <v>86</v>
      </c>
      <c r="AL23" s="159">
        <v>-143</v>
      </c>
      <c r="AM23" s="159">
        <v>-88</v>
      </c>
      <c r="AN23" s="161">
        <v>-66</v>
      </c>
      <c r="AO23" s="161">
        <v>-148</v>
      </c>
      <c r="AP23" s="161">
        <v>-393</v>
      </c>
      <c r="AQ23" s="161">
        <v>-18</v>
      </c>
    </row>
    <row r="24" spans="2:43" s="22" customFormat="1" ht="24" customHeight="1">
      <c r="B24" s="20" t="s">
        <v>139</v>
      </c>
      <c r="C24" s="158">
        <v>3450</v>
      </c>
      <c r="D24" s="158">
        <v>456</v>
      </c>
      <c r="E24" s="158">
        <v>456</v>
      </c>
      <c r="F24" s="158">
        <v>456</v>
      </c>
      <c r="G24" s="159">
        <v>456</v>
      </c>
      <c r="H24" s="159">
        <v>168</v>
      </c>
      <c r="I24" s="168">
        <v>168</v>
      </c>
      <c r="J24" s="159">
        <v>168</v>
      </c>
      <c r="K24" s="159">
        <v>168</v>
      </c>
      <c r="L24" s="159">
        <v>708</v>
      </c>
      <c r="M24" s="159">
        <v>708</v>
      </c>
      <c r="N24" s="159">
        <v>708</v>
      </c>
      <c r="O24" s="159">
        <v>708</v>
      </c>
      <c r="P24" s="159">
        <v>188</v>
      </c>
      <c r="Q24" s="159">
        <v>188</v>
      </c>
      <c r="R24" s="159">
        <v>188</v>
      </c>
      <c r="S24" s="159">
        <v>188</v>
      </c>
      <c r="T24" s="159">
        <v>737</v>
      </c>
      <c r="U24" s="159">
        <v>737</v>
      </c>
      <c r="V24" s="159">
        <v>737</v>
      </c>
      <c r="W24" s="159">
        <v>737</v>
      </c>
      <c r="X24" s="159">
        <v>497</v>
      </c>
      <c r="Y24" s="159">
        <v>497</v>
      </c>
      <c r="Z24" s="159">
        <v>497</v>
      </c>
      <c r="AA24" s="159">
        <v>497</v>
      </c>
      <c r="AB24" s="90">
        <v>774</v>
      </c>
      <c r="AC24" s="159">
        <v>774</v>
      </c>
      <c r="AD24" s="159">
        <v>774</v>
      </c>
      <c r="AE24" s="159">
        <v>774</v>
      </c>
      <c r="AF24" s="90">
        <v>929</v>
      </c>
      <c r="AG24" s="159">
        <v>929</v>
      </c>
      <c r="AH24" s="159">
        <v>929</v>
      </c>
      <c r="AI24" s="159">
        <v>929</v>
      </c>
      <c r="AJ24" s="159">
        <v>740</v>
      </c>
      <c r="AK24" s="159">
        <v>740</v>
      </c>
      <c r="AL24" s="159">
        <v>740</v>
      </c>
      <c r="AM24" s="159">
        <v>740</v>
      </c>
      <c r="AN24" s="161">
        <v>818</v>
      </c>
      <c r="AO24" s="161">
        <v>818</v>
      </c>
      <c r="AP24" s="161">
        <v>818</v>
      </c>
      <c r="AQ24" s="161">
        <v>818</v>
      </c>
    </row>
    <row r="25" spans="2:43" s="22" customFormat="1" ht="24" customHeight="1">
      <c r="B25" s="20" t="s">
        <v>140</v>
      </c>
      <c r="C25" s="158">
        <v>30</v>
      </c>
      <c r="D25" s="158">
        <v>14</v>
      </c>
      <c r="E25" s="158">
        <v>27</v>
      </c>
      <c r="F25" s="158">
        <v>16</v>
      </c>
      <c r="G25" s="159">
        <v>12</v>
      </c>
      <c r="H25" s="159">
        <v>29</v>
      </c>
      <c r="I25" s="159">
        <v>29</v>
      </c>
      <c r="J25" s="159">
        <v>41</v>
      </c>
      <c r="K25" s="159">
        <v>32</v>
      </c>
      <c r="L25" s="159">
        <v>13</v>
      </c>
      <c r="M25" s="159">
        <v>-8</v>
      </c>
      <c r="N25" s="159">
        <v>-1</v>
      </c>
      <c r="O25" s="159">
        <v>-3</v>
      </c>
      <c r="P25" s="159">
        <v>32</v>
      </c>
      <c r="Q25" s="159">
        <v>31</v>
      </c>
      <c r="R25" s="159">
        <v>17</v>
      </c>
      <c r="S25" s="159">
        <v>5</v>
      </c>
      <c r="T25" s="159">
        <v>-33</v>
      </c>
      <c r="U25" s="159">
        <v>-1</v>
      </c>
      <c r="V25" s="159">
        <v>-28</v>
      </c>
      <c r="W25" s="159">
        <v>-7</v>
      </c>
      <c r="X25" s="159">
        <v>51</v>
      </c>
      <c r="Y25" s="159">
        <v>24</v>
      </c>
      <c r="Z25" s="159">
        <v>20</v>
      </c>
      <c r="AA25" s="159">
        <v>0</v>
      </c>
      <c r="AB25" s="90">
        <v>21</v>
      </c>
      <c r="AC25" s="159">
        <f>'[2]Cashflow-3M'!AF27+'[2]Cashflow-3M'!AE27+'[2]Cashflow-3M'!AD27</f>
        <v>5</v>
      </c>
      <c r="AD25" s="159">
        <f>'[2]Cashflow-3M'!AE27+'[2]Cashflow-3M'!AF27</f>
        <v>11</v>
      </c>
      <c r="AE25" s="159">
        <v>-14</v>
      </c>
      <c r="AF25" s="90">
        <v>-8</v>
      </c>
      <c r="AG25" s="159">
        <v>-5</v>
      </c>
      <c r="AH25" s="159">
        <v>-1</v>
      </c>
      <c r="AI25" s="159">
        <v>-1</v>
      </c>
      <c r="AJ25" s="159">
        <v>1</v>
      </c>
      <c r="AK25" s="159">
        <v>3</v>
      </c>
      <c r="AL25" s="159">
        <v>0</v>
      </c>
      <c r="AM25" s="159">
        <v>-2</v>
      </c>
      <c r="AN25" s="161">
        <v>-12</v>
      </c>
      <c r="AO25" s="161">
        <v>-7</v>
      </c>
      <c r="AP25" s="161">
        <v>-3</v>
      </c>
      <c r="AQ25" s="161">
        <v>-5</v>
      </c>
    </row>
    <row r="26" spans="2:43" s="22" customFormat="1" ht="24" customHeight="1">
      <c r="B26" s="20" t="s">
        <v>141</v>
      </c>
      <c r="C26" s="158">
        <v>2963</v>
      </c>
      <c r="D26" s="158">
        <v>3450</v>
      </c>
      <c r="E26" s="158">
        <v>4523</v>
      </c>
      <c r="F26" s="158">
        <v>718</v>
      </c>
      <c r="G26" s="159">
        <v>687</v>
      </c>
      <c r="H26" s="159">
        <v>456</v>
      </c>
      <c r="I26" s="168">
        <v>371</v>
      </c>
      <c r="J26" s="159">
        <v>349</v>
      </c>
      <c r="K26" s="159">
        <v>1068</v>
      </c>
      <c r="L26" s="159">
        <v>168</v>
      </c>
      <c r="M26" s="159">
        <v>899</v>
      </c>
      <c r="N26" s="159">
        <v>732</v>
      </c>
      <c r="O26" s="159">
        <v>1617</v>
      </c>
      <c r="P26" s="159">
        <v>708</v>
      </c>
      <c r="Q26" s="159">
        <v>503</v>
      </c>
      <c r="R26" s="159">
        <v>551</v>
      </c>
      <c r="S26" s="159">
        <v>257</v>
      </c>
      <c r="T26" s="159">
        <v>188</v>
      </c>
      <c r="U26" s="159">
        <v>377</v>
      </c>
      <c r="V26" s="159">
        <v>214</v>
      </c>
      <c r="W26" s="159">
        <v>545</v>
      </c>
      <c r="X26" s="159">
        <v>737</v>
      </c>
      <c r="Y26" s="159">
        <v>341</v>
      </c>
      <c r="Z26" s="159">
        <v>193</v>
      </c>
      <c r="AA26" s="159">
        <v>288</v>
      </c>
      <c r="AB26" s="159">
        <v>497</v>
      </c>
      <c r="AC26" s="159">
        <v>531</v>
      </c>
      <c r="AD26" s="159">
        <v>499</v>
      </c>
      <c r="AE26" s="159">
        <v>922</v>
      </c>
      <c r="AF26" s="90">
        <v>745</v>
      </c>
      <c r="AG26" s="159">
        <v>620</v>
      </c>
      <c r="AH26" s="159">
        <v>416</v>
      </c>
      <c r="AI26" s="159">
        <v>877</v>
      </c>
      <c r="AJ26" s="159">
        <v>929</v>
      </c>
      <c r="AK26" s="159">
        <v>829</v>
      </c>
      <c r="AL26" s="159">
        <v>597</v>
      </c>
      <c r="AM26" s="159">
        <v>650</v>
      </c>
      <c r="AN26" s="161">
        <v>740</v>
      </c>
      <c r="AO26" s="161">
        <v>663</v>
      </c>
      <c r="AP26" s="161">
        <v>422</v>
      </c>
      <c r="AQ26" s="161">
        <v>795</v>
      </c>
    </row>
    <row r="27" ht="12.75"/>
  </sheetData>
  <sheetProtection/>
  <mergeCells count="10">
    <mergeCell ref="AB2:AE2"/>
    <mergeCell ref="AF2:AI2"/>
    <mergeCell ref="AJ2:AM2"/>
    <mergeCell ref="AN2:AQ2"/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15">
    <tabColor theme="0" tint="-0.24997000396251678"/>
    <outlinePr summaryBelow="0" summaryRight="0"/>
  </sheetPr>
  <dimension ref="B1:L26"/>
  <sheetViews>
    <sheetView showGridLines="0" zoomScalePageLayoutView="0" workbookViewId="0" topLeftCell="B1">
      <selection activeCell="F33" sqref="F33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12" width="8.7109375" style="2" customWidth="1"/>
  </cols>
  <sheetData>
    <row r="1" ht="23.25" customHeight="1">
      <c r="B1" s="1" t="s">
        <v>144</v>
      </c>
    </row>
    <row r="2" spans="2:12" ht="23.25" customHeight="1">
      <c r="B2" s="3" t="s">
        <v>37</v>
      </c>
      <c r="L2" s="2" t="s">
        <v>1</v>
      </c>
    </row>
    <row r="3" spans="2:12" s="7" customFormat="1" ht="25.5" customHeight="1">
      <c r="B3" s="5" t="s">
        <v>7</v>
      </c>
      <c r="C3" s="62" t="s">
        <v>145</v>
      </c>
      <c r="D3" s="62" t="s">
        <v>146</v>
      </c>
      <c r="E3" s="62" t="s">
        <v>147</v>
      </c>
      <c r="F3" s="62" t="s">
        <v>148</v>
      </c>
      <c r="G3" s="62" t="s">
        <v>149</v>
      </c>
      <c r="H3" s="62" t="s">
        <v>150</v>
      </c>
      <c r="I3" s="62" t="s">
        <v>151</v>
      </c>
      <c r="J3" s="169" t="s">
        <v>152</v>
      </c>
      <c r="K3" s="62" t="s">
        <v>153</v>
      </c>
      <c r="L3" s="62" t="s">
        <v>154</v>
      </c>
    </row>
    <row r="4" spans="2:12" s="10" customFormat="1" ht="12.75" customHeight="1">
      <c r="B4" s="8" t="s">
        <v>155</v>
      </c>
      <c r="C4" s="125">
        <v>2096</v>
      </c>
      <c r="D4" s="125">
        <v>2185</v>
      </c>
      <c r="E4" s="125">
        <v>2248</v>
      </c>
      <c r="F4" s="125">
        <v>2335</v>
      </c>
      <c r="G4" s="125">
        <v>2384</v>
      </c>
      <c r="H4" s="125">
        <v>2580</v>
      </c>
      <c r="I4" s="125">
        <v>2658</v>
      </c>
      <c r="J4" s="125">
        <v>2691</v>
      </c>
      <c r="K4" s="125">
        <v>52</v>
      </c>
      <c r="L4" s="125">
        <v>77</v>
      </c>
    </row>
    <row r="5" spans="2:12" s="10" customFormat="1" ht="12.75" customHeight="1">
      <c r="B5" s="8" t="s">
        <v>156</v>
      </c>
      <c r="C5" s="125">
        <v>23137</v>
      </c>
      <c r="D5" s="125">
        <v>21429</v>
      </c>
      <c r="E5" s="125">
        <v>17690</v>
      </c>
      <c r="F5" s="125">
        <v>14937</v>
      </c>
      <c r="G5" s="125">
        <v>14812</v>
      </c>
      <c r="H5" s="125">
        <v>14873</v>
      </c>
      <c r="I5" s="125">
        <v>14714</v>
      </c>
      <c r="J5" s="125">
        <v>13854</v>
      </c>
      <c r="K5" s="125">
        <v>5054</v>
      </c>
      <c r="L5" s="125">
        <v>5177</v>
      </c>
    </row>
    <row r="6" spans="2:12" s="16" customFormat="1" ht="12.75" customHeight="1">
      <c r="B6" s="14" t="s">
        <v>157</v>
      </c>
      <c r="C6" s="128">
        <v>1205</v>
      </c>
      <c r="D6" s="128">
        <v>1867</v>
      </c>
      <c r="E6" s="128">
        <v>1566</v>
      </c>
      <c r="F6" s="128">
        <v>1439</v>
      </c>
      <c r="G6" s="128">
        <v>1341</v>
      </c>
      <c r="H6" s="128">
        <v>848</v>
      </c>
      <c r="I6" s="128">
        <v>798</v>
      </c>
      <c r="J6" s="128">
        <v>1100</v>
      </c>
      <c r="K6" s="128">
        <v>402</v>
      </c>
      <c r="L6" s="128">
        <v>276</v>
      </c>
    </row>
    <row r="7" spans="2:12" s="10" customFormat="1" ht="12.75" customHeight="1">
      <c r="B7" s="20" t="s">
        <v>158</v>
      </c>
      <c r="C7" s="170">
        <v>26438</v>
      </c>
      <c r="D7" s="170">
        <v>25481</v>
      </c>
      <c r="E7" s="170">
        <v>21504</v>
      </c>
      <c r="F7" s="170">
        <v>18711</v>
      </c>
      <c r="G7" s="170">
        <v>18537</v>
      </c>
      <c r="H7" s="170">
        <v>18301</v>
      </c>
      <c r="I7" s="170">
        <v>18170</v>
      </c>
      <c r="J7" s="170">
        <v>17645</v>
      </c>
      <c r="K7" s="170">
        <v>5508</v>
      </c>
      <c r="L7" s="170">
        <v>5530</v>
      </c>
    </row>
    <row r="8" spans="2:12" s="9" customFormat="1" ht="24" customHeight="1">
      <c r="B8" s="134" t="s">
        <v>159</v>
      </c>
      <c r="C8" s="125">
        <v>3572</v>
      </c>
      <c r="D8" s="125">
        <v>3633</v>
      </c>
      <c r="E8" s="125">
        <v>2912</v>
      </c>
      <c r="F8" s="125">
        <v>3142</v>
      </c>
      <c r="G8" s="125">
        <v>2842</v>
      </c>
      <c r="H8" s="125">
        <v>3145</v>
      </c>
      <c r="I8" s="125">
        <v>3029</v>
      </c>
      <c r="J8" s="125">
        <v>3146</v>
      </c>
      <c r="K8" s="125">
        <v>1135</v>
      </c>
      <c r="L8" s="125">
        <v>1070</v>
      </c>
    </row>
    <row r="9" spans="2:12" s="19" customFormat="1" ht="12.75" customHeight="1">
      <c r="B9" s="17" t="s">
        <v>160</v>
      </c>
      <c r="C9" s="125">
        <v>2408</v>
      </c>
      <c r="D9" s="125">
        <v>2807</v>
      </c>
      <c r="E9" s="125">
        <v>2713</v>
      </c>
      <c r="F9" s="125">
        <v>2612</v>
      </c>
      <c r="G9" s="125">
        <v>2512</v>
      </c>
      <c r="H9" s="125">
        <v>2601</v>
      </c>
      <c r="I9" s="125">
        <v>2400</v>
      </c>
      <c r="J9" s="125">
        <v>2244</v>
      </c>
      <c r="K9" s="125">
        <v>1391</v>
      </c>
      <c r="L9" s="125">
        <v>1412</v>
      </c>
    </row>
    <row r="10" spans="2:12" s="22" customFormat="1" ht="12.75">
      <c r="B10" s="8" t="s">
        <v>161</v>
      </c>
      <c r="C10" s="125">
        <v>1056</v>
      </c>
      <c r="D10" s="125">
        <v>1337</v>
      </c>
      <c r="E10" s="125">
        <v>899</v>
      </c>
      <c r="F10" s="125">
        <v>681</v>
      </c>
      <c r="G10" s="125">
        <v>1004</v>
      </c>
      <c r="H10" s="125">
        <v>925</v>
      </c>
      <c r="I10" s="125">
        <v>844</v>
      </c>
      <c r="J10" s="125">
        <v>943</v>
      </c>
      <c r="K10" s="125">
        <v>372</v>
      </c>
      <c r="L10" s="125">
        <v>447</v>
      </c>
    </row>
    <row r="11" spans="2:12" s="16" customFormat="1" ht="12.75" customHeight="1">
      <c r="B11" s="14" t="s">
        <v>162</v>
      </c>
      <c r="C11" s="128">
        <v>3450</v>
      </c>
      <c r="D11" s="128">
        <v>456</v>
      </c>
      <c r="E11" s="128">
        <v>168</v>
      </c>
      <c r="F11" s="128">
        <v>708</v>
      </c>
      <c r="G11" s="128">
        <v>188</v>
      </c>
      <c r="H11" s="128">
        <v>737</v>
      </c>
      <c r="I11" s="128">
        <v>497</v>
      </c>
      <c r="J11" s="128">
        <v>745</v>
      </c>
      <c r="K11" s="128">
        <v>929</v>
      </c>
      <c r="L11" s="128">
        <v>740</v>
      </c>
    </row>
    <row r="12" spans="2:12" s="19" customFormat="1" ht="24" customHeight="1">
      <c r="B12" s="20" t="s">
        <v>163</v>
      </c>
      <c r="C12" s="171">
        <v>10486</v>
      </c>
      <c r="D12" s="171">
        <v>8233</v>
      </c>
      <c r="E12" s="171">
        <v>6692</v>
      </c>
      <c r="F12" s="171">
        <v>7143</v>
      </c>
      <c r="G12" s="171">
        <v>6546</v>
      </c>
      <c r="H12" s="171">
        <v>7408</v>
      </c>
      <c r="I12" s="171">
        <v>6770</v>
      </c>
      <c r="J12" s="171">
        <v>7078</v>
      </c>
      <c r="K12" s="171">
        <v>3827</v>
      </c>
      <c r="L12" s="171">
        <v>3669</v>
      </c>
    </row>
    <row r="13" spans="2:12" s="19" customFormat="1" ht="24" customHeight="1">
      <c r="B13" s="20" t="s">
        <v>164</v>
      </c>
      <c r="C13" s="90">
        <v>36924</v>
      </c>
      <c r="D13" s="90">
        <v>33714</v>
      </c>
      <c r="E13" s="90">
        <v>28196</v>
      </c>
      <c r="F13" s="90">
        <v>25854</v>
      </c>
      <c r="G13" s="90">
        <v>25083</v>
      </c>
      <c r="H13" s="90">
        <v>25709</v>
      </c>
      <c r="I13" s="90">
        <v>24940</v>
      </c>
      <c r="J13" s="90">
        <v>24723</v>
      </c>
      <c r="K13" s="90">
        <v>9335</v>
      </c>
      <c r="L13" s="90">
        <v>9200</v>
      </c>
    </row>
    <row r="14" spans="2:12" s="22" customFormat="1" ht="12.75">
      <c r="B14" s="8" t="s">
        <v>165</v>
      </c>
      <c r="C14" s="125">
        <v>19462</v>
      </c>
      <c r="D14" s="125">
        <v>14355</v>
      </c>
      <c r="E14" s="125">
        <v>13811</v>
      </c>
      <c r="F14" s="125">
        <v>13021</v>
      </c>
      <c r="G14" s="125">
        <v>12253</v>
      </c>
      <c r="H14" s="125">
        <v>10615</v>
      </c>
      <c r="I14" s="125">
        <v>9856</v>
      </c>
      <c r="J14" s="125">
        <v>9391</v>
      </c>
      <c r="K14" s="125">
        <v>4822</v>
      </c>
      <c r="L14" s="125">
        <v>4637</v>
      </c>
    </row>
    <row r="15" spans="2:12" s="16" customFormat="1" ht="12.75" customHeight="1">
      <c r="B15" s="14" t="s">
        <v>26</v>
      </c>
      <c r="C15" s="153">
        <v>0</v>
      </c>
      <c r="D15" s="153" t="s">
        <v>42</v>
      </c>
      <c r="E15" s="153">
        <v>0</v>
      </c>
      <c r="F15" s="128">
        <v>1</v>
      </c>
      <c r="G15" s="128">
        <v>165</v>
      </c>
      <c r="H15" s="128">
        <v>89</v>
      </c>
      <c r="I15" s="128">
        <v>61</v>
      </c>
      <c r="J15" s="128">
        <v>44</v>
      </c>
      <c r="K15" s="128">
        <v>1</v>
      </c>
      <c r="L15" s="153">
        <v>0</v>
      </c>
    </row>
    <row r="16" spans="2:12" s="10" customFormat="1" ht="24" customHeight="1">
      <c r="B16" s="20" t="s">
        <v>166</v>
      </c>
      <c r="C16" s="90">
        <v>19462</v>
      </c>
      <c r="D16" s="90">
        <v>14355</v>
      </c>
      <c r="E16" s="90">
        <v>13811</v>
      </c>
      <c r="F16" s="90">
        <v>13022</v>
      </c>
      <c r="G16" s="90">
        <v>12418</v>
      </c>
      <c r="H16" s="90">
        <v>10704</v>
      </c>
      <c r="I16" s="89">
        <v>9917</v>
      </c>
      <c r="J16" s="89">
        <v>9435</v>
      </c>
      <c r="K16" s="89">
        <v>4823</v>
      </c>
      <c r="L16" s="89">
        <v>4637</v>
      </c>
    </row>
    <row r="17" spans="2:12" s="10" customFormat="1" ht="12.75" customHeight="1">
      <c r="B17" s="8" t="s">
        <v>167</v>
      </c>
      <c r="C17" s="124">
        <v>7452</v>
      </c>
      <c r="D17" s="125">
        <v>7130</v>
      </c>
      <c r="E17" s="125">
        <v>3586</v>
      </c>
      <c r="F17" s="125">
        <v>2687</v>
      </c>
      <c r="G17" s="125">
        <v>3027</v>
      </c>
      <c r="H17" s="125">
        <v>4672</v>
      </c>
      <c r="I17" s="125">
        <v>5197</v>
      </c>
      <c r="J17" s="125">
        <v>5405</v>
      </c>
      <c r="K17" s="125">
        <v>819</v>
      </c>
      <c r="L17" s="125">
        <v>798</v>
      </c>
    </row>
    <row r="18" spans="2:12" s="19" customFormat="1" ht="12.75" customHeight="1">
      <c r="B18" s="17" t="s">
        <v>168</v>
      </c>
      <c r="C18" s="125">
        <v>871</v>
      </c>
      <c r="D18" s="125">
        <v>784</v>
      </c>
      <c r="E18" s="125">
        <v>784</v>
      </c>
      <c r="F18" s="125">
        <v>778</v>
      </c>
      <c r="G18" s="125">
        <v>783</v>
      </c>
      <c r="H18" s="125">
        <v>772</v>
      </c>
      <c r="I18" s="125">
        <v>732</v>
      </c>
      <c r="J18" s="125">
        <v>832</v>
      </c>
      <c r="K18" s="125">
        <v>290</v>
      </c>
      <c r="L18" s="125">
        <v>207</v>
      </c>
    </row>
    <row r="19" spans="2:12" s="22" customFormat="1" ht="12.75">
      <c r="B19" s="8" t="s">
        <v>169</v>
      </c>
      <c r="C19" s="137">
        <v>131</v>
      </c>
      <c r="D19" s="137">
        <v>284</v>
      </c>
      <c r="E19" s="125">
        <v>227</v>
      </c>
      <c r="F19" s="125">
        <v>252</v>
      </c>
      <c r="G19" s="125">
        <v>45</v>
      </c>
      <c r="H19" s="125">
        <v>67</v>
      </c>
      <c r="I19" s="125">
        <v>42</v>
      </c>
      <c r="J19" s="125">
        <v>83</v>
      </c>
      <c r="K19" s="125">
        <v>36</v>
      </c>
      <c r="L19" s="125">
        <v>27</v>
      </c>
    </row>
    <row r="20" spans="2:12" s="16" customFormat="1" ht="12.75" customHeight="1">
      <c r="B20" s="14" t="s">
        <v>170</v>
      </c>
      <c r="C20" s="128">
        <v>3614</v>
      </c>
      <c r="D20" s="128">
        <v>3633</v>
      </c>
      <c r="E20" s="128">
        <v>3392</v>
      </c>
      <c r="F20" s="128">
        <v>3410</v>
      </c>
      <c r="G20" s="128">
        <v>3186</v>
      </c>
      <c r="H20" s="128">
        <v>2986</v>
      </c>
      <c r="I20" s="128">
        <v>2691</v>
      </c>
      <c r="J20" s="128">
        <v>2561</v>
      </c>
      <c r="K20" s="128">
        <v>1449</v>
      </c>
      <c r="L20" s="128">
        <v>1434</v>
      </c>
    </row>
    <row r="21" spans="2:12" s="10" customFormat="1" ht="24" customHeight="1">
      <c r="B21" s="20" t="s">
        <v>171</v>
      </c>
      <c r="C21" s="90">
        <v>12068</v>
      </c>
      <c r="D21" s="90">
        <v>11831</v>
      </c>
      <c r="E21" s="90">
        <v>7989</v>
      </c>
      <c r="F21" s="90">
        <v>7127</v>
      </c>
      <c r="G21" s="90">
        <v>7041</v>
      </c>
      <c r="H21" s="90">
        <v>8497</v>
      </c>
      <c r="I21" s="89">
        <v>8662</v>
      </c>
      <c r="J21" s="89">
        <v>8881</v>
      </c>
      <c r="K21" s="89">
        <v>2594</v>
      </c>
      <c r="L21" s="89">
        <v>2466</v>
      </c>
    </row>
    <row r="22" spans="2:12" s="19" customFormat="1" ht="12.75" customHeight="1">
      <c r="B22" s="17" t="s">
        <v>167</v>
      </c>
      <c r="C22" s="124">
        <v>624</v>
      </c>
      <c r="D22" s="125">
        <v>1894</v>
      </c>
      <c r="E22" s="125">
        <v>1551</v>
      </c>
      <c r="F22" s="125">
        <v>1142</v>
      </c>
      <c r="G22" s="125">
        <v>1368</v>
      </c>
      <c r="H22" s="125">
        <v>2417</v>
      </c>
      <c r="I22" s="125">
        <v>2958</v>
      </c>
      <c r="J22" s="125">
        <v>2700</v>
      </c>
      <c r="K22" s="125">
        <v>0</v>
      </c>
      <c r="L22" s="125">
        <v>150</v>
      </c>
    </row>
    <row r="23" spans="2:12" s="22" customFormat="1" ht="12.75">
      <c r="B23" s="8" t="s">
        <v>172</v>
      </c>
      <c r="C23" s="125">
        <v>2937</v>
      </c>
      <c r="D23" s="125">
        <v>3825</v>
      </c>
      <c r="E23" s="125">
        <v>3294</v>
      </c>
      <c r="F23" s="125">
        <v>3049</v>
      </c>
      <c r="G23" s="125">
        <v>2679</v>
      </c>
      <c r="H23" s="125">
        <v>2514</v>
      </c>
      <c r="I23" s="125">
        <v>1745</v>
      </c>
      <c r="J23" s="125">
        <v>2549</v>
      </c>
      <c r="K23" s="125">
        <v>1227</v>
      </c>
      <c r="L23" s="125">
        <v>1157</v>
      </c>
    </row>
    <row r="24" spans="2:12" s="76" customFormat="1" ht="12.75">
      <c r="B24" s="14" t="s">
        <v>173</v>
      </c>
      <c r="C24" s="128">
        <v>1833</v>
      </c>
      <c r="D24" s="128">
        <v>1809</v>
      </c>
      <c r="E24" s="128">
        <v>1551</v>
      </c>
      <c r="F24" s="128">
        <v>1514</v>
      </c>
      <c r="G24" s="128">
        <v>1577</v>
      </c>
      <c r="H24" s="128">
        <v>1577</v>
      </c>
      <c r="I24" s="128">
        <v>1658</v>
      </c>
      <c r="J24" s="128">
        <v>1158</v>
      </c>
      <c r="K24" s="128">
        <v>691</v>
      </c>
      <c r="L24" s="128">
        <v>790</v>
      </c>
    </row>
    <row r="25" spans="2:12" ht="24" customHeight="1">
      <c r="B25" s="20" t="s">
        <v>174</v>
      </c>
      <c r="C25" s="90">
        <v>5394</v>
      </c>
      <c r="D25" s="90">
        <v>7528</v>
      </c>
      <c r="E25" s="90">
        <v>6396</v>
      </c>
      <c r="F25" s="90">
        <v>5705</v>
      </c>
      <c r="G25" s="90">
        <v>5624</v>
      </c>
      <c r="H25" s="90">
        <v>6508</v>
      </c>
      <c r="I25" s="89">
        <v>6361</v>
      </c>
      <c r="J25" s="89">
        <v>6407</v>
      </c>
      <c r="K25" s="89">
        <v>1918</v>
      </c>
      <c r="L25" s="89">
        <v>2097</v>
      </c>
    </row>
    <row r="26" spans="2:12" ht="12.75">
      <c r="B26" s="20" t="s">
        <v>175</v>
      </c>
      <c r="C26" s="90">
        <v>5394</v>
      </c>
      <c r="D26" s="90">
        <v>33714</v>
      </c>
      <c r="E26" s="90">
        <v>28196</v>
      </c>
      <c r="F26" s="90">
        <v>25854</v>
      </c>
      <c r="G26" s="90">
        <v>25083</v>
      </c>
      <c r="H26" s="90">
        <v>25709</v>
      </c>
      <c r="I26" s="90">
        <v>24940</v>
      </c>
      <c r="J26" s="90">
        <v>24723</v>
      </c>
      <c r="K26" s="90">
        <v>9335</v>
      </c>
      <c r="L26" s="90">
        <v>9200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16">
    <tabColor theme="0" tint="-0.24997000396251678"/>
    <outlinePr summaryBelow="0" summaryRight="0"/>
  </sheetPr>
  <dimension ref="B1:AQ28"/>
  <sheetViews>
    <sheetView showGridLines="0" zoomScalePageLayoutView="0" workbookViewId="0" topLeftCell="B1">
      <selection activeCell="G32" sqref="G32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6" width="9.00390625" style="151" customWidth="1"/>
    <col min="7" max="35" width="9.00390625" style="4" customWidth="1"/>
    <col min="36" max="43" width="8.7109375" style="2" customWidth="1"/>
  </cols>
  <sheetData>
    <row r="1" spans="2:35" ht="23.25" customHeight="1">
      <c r="B1" s="1" t="s">
        <v>144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2:40" ht="23.25" customHeight="1">
      <c r="B2" s="3" t="s">
        <v>37</v>
      </c>
      <c r="C2" s="172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N2" s="2" t="s">
        <v>1</v>
      </c>
    </row>
    <row r="3" spans="2:43" s="7" customFormat="1" ht="25.5" customHeight="1">
      <c r="B3" s="5" t="s">
        <v>7</v>
      </c>
      <c r="C3" s="114" t="s">
        <v>176</v>
      </c>
      <c r="D3" s="114" t="s">
        <v>177</v>
      </c>
      <c r="E3" s="114" t="s">
        <v>178</v>
      </c>
      <c r="F3" s="114" t="s">
        <v>179</v>
      </c>
      <c r="G3" s="62" t="s">
        <v>180</v>
      </c>
      <c r="H3" s="62" t="s">
        <v>181</v>
      </c>
      <c r="I3" s="62" t="s">
        <v>182</v>
      </c>
      <c r="J3" s="62" t="s">
        <v>183</v>
      </c>
      <c r="K3" s="62" t="s">
        <v>184</v>
      </c>
      <c r="L3" s="62" t="s">
        <v>147</v>
      </c>
      <c r="M3" s="62" t="s">
        <v>185</v>
      </c>
      <c r="N3" s="62" t="s">
        <v>186</v>
      </c>
      <c r="O3" s="169" t="s">
        <v>187</v>
      </c>
      <c r="P3" s="62" t="s">
        <v>148</v>
      </c>
      <c r="Q3" s="62" t="s">
        <v>188</v>
      </c>
      <c r="R3" s="62" t="s">
        <v>189</v>
      </c>
      <c r="S3" s="169" t="s">
        <v>190</v>
      </c>
      <c r="T3" s="62" t="s">
        <v>149</v>
      </c>
      <c r="U3" s="62" t="s">
        <v>191</v>
      </c>
      <c r="V3" s="62" t="s">
        <v>192</v>
      </c>
      <c r="W3" s="169" t="s">
        <v>193</v>
      </c>
      <c r="X3" s="62" t="s">
        <v>150</v>
      </c>
      <c r="Y3" s="62" t="s">
        <v>194</v>
      </c>
      <c r="Z3" s="62" t="s">
        <v>195</v>
      </c>
      <c r="AA3" s="169" t="s">
        <v>196</v>
      </c>
      <c r="AB3" s="62" t="s">
        <v>151</v>
      </c>
      <c r="AC3" s="62" t="s">
        <v>197</v>
      </c>
      <c r="AD3" s="62" t="s">
        <v>198</v>
      </c>
      <c r="AE3" s="62" t="s">
        <v>199</v>
      </c>
      <c r="AF3" s="169" t="s">
        <v>152</v>
      </c>
      <c r="AG3" s="62" t="s">
        <v>200</v>
      </c>
      <c r="AH3" s="62" t="s">
        <v>201</v>
      </c>
      <c r="AI3" s="62" t="s">
        <v>202</v>
      </c>
      <c r="AJ3" s="62" t="s">
        <v>153</v>
      </c>
      <c r="AK3" s="62" t="s">
        <v>203</v>
      </c>
      <c r="AL3" s="62" t="s">
        <v>204</v>
      </c>
      <c r="AM3" s="62" t="s">
        <v>205</v>
      </c>
      <c r="AN3" s="62" t="s">
        <v>154</v>
      </c>
      <c r="AO3" s="62" t="s">
        <v>206</v>
      </c>
      <c r="AP3" s="62" t="s">
        <v>207</v>
      </c>
      <c r="AQ3" s="62" t="s">
        <v>208</v>
      </c>
    </row>
    <row r="4" spans="2:43" s="10" customFormat="1" ht="12.75" customHeight="1">
      <c r="B4" s="8" t="s">
        <v>155</v>
      </c>
      <c r="C4" s="174">
        <v>2076</v>
      </c>
      <c r="D4" s="174">
        <v>2096</v>
      </c>
      <c r="E4" s="174">
        <v>2117</v>
      </c>
      <c r="F4" s="174">
        <v>2218</v>
      </c>
      <c r="G4" s="125">
        <v>2236</v>
      </c>
      <c r="H4" s="125">
        <v>2185</v>
      </c>
      <c r="I4" s="125">
        <v>2201</v>
      </c>
      <c r="J4" s="125">
        <v>2221</v>
      </c>
      <c r="K4" s="125">
        <v>2212</v>
      </c>
      <c r="L4" s="125">
        <v>2248</v>
      </c>
      <c r="M4" s="125">
        <v>2273</v>
      </c>
      <c r="N4" s="125">
        <v>2291</v>
      </c>
      <c r="O4" s="125">
        <v>2310</v>
      </c>
      <c r="P4" s="125">
        <v>2335</v>
      </c>
      <c r="Q4" s="125">
        <v>2318</v>
      </c>
      <c r="R4" s="125">
        <v>2340</v>
      </c>
      <c r="S4" s="125">
        <v>2361</v>
      </c>
      <c r="T4" s="125">
        <v>2384</v>
      </c>
      <c r="U4" s="125">
        <v>2407</v>
      </c>
      <c r="V4" s="125">
        <v>2429</v>
      </c>
      <c r="W4" s="125">
        <v>2561</v>
      </c>
      <c r="X4" s="125">
        <v>2580</v>
      </c>
      <c r="Y4" s="125">
        <v>2596</v>
      </c>
      <c r="Z4" s="125">
        <v>2615</v>
      </c>
      <c r="AA4" s="125">
        <v>2636</v>
      </c>
      <c r="AB4" s="125">
        <v>2658</v>
      </c>
      <c r="AC4" s="125">
        <v>2682</v>
      </c>
      <c r="AD4" s="125">
        <v>2633</v>
      </c>
      <c r="AE4" s="125">
        <v>2655</v>
      </c>
      <c r="AF4" s="125">
        <v>2691</v>
      </c>
      <c r="AG4" s="175">
        <v>40</v>
      </c>
      <c r="AH4" s="175">
        <v>44</v>
      </c>
      <c r="AI4" s="175">
        <v>48</v>
      </c>
      <c r="AJ4" s="9">
        <v>52</v>
      </c>
      <c r="AK4" s="9">
        <v>55</v>
      </c>
      <c r="AL4" s="9">
        <v>69</v>
      </c>
      <c r="AM4" s="9">
        <v>73</v>
      </c>
      <c r="AN4" s="9">
        <v>77</v>
      </c>
      <c r="AO4" s="9">
        <v>81</v>
      </c>
      <c r="AP4" s="9">
        <v>86</v>
      </c>
      <c r="AQ4" s="9">
        <v>90</v>
      </c>
    </row>
    <row r="5" spans="2:43" s="10" customFormat="1" ht="12.75" customHeight="1">
      <c r="B5" s="8" t="s">
        <v>156</v>
      </c>
      <c r="C5" s="174">
        <v>23006</v>
      </c>
      <c r="D5" s="174">
        <v>23137</v>
      </c>
      <c r="E5" s="174">
        <v>23301</v>
      </c>
      <c r="F5" s="174">
        <v>23437</v>
      </c>
      <c r="G5" s="125">
        <v>22196</v>
      </c>
      <c r="H5" s="125">
        <v>21429</v>
      </c>
      <c r="I5" s="125">
        <v>20768</v>
      </c>
      <c r="J5" s="125">
        <v>19680</v>
      </c>
      <c r="K5" s="125">
        <v>18492</v>
      </c>
      <c r="L5" s="125">
        <v>17690</v>
      </c>
      <c r="M5" s="125">
        <v>16594</v>
      </c>
      <c r="N5" s="125">
        <v>15648</v>
      </c>
      <c r="O5" s="125">
        <v>15104</v>
      </c>
      <c r="P5" s="125">
        <v>14937</v>
      </c>
      <c r="Q5" s="125">
        <v>14732</v>
      </c>
      <c r="R5" s="125">
        <v>14732</v>
      </c>
      <c r="S5" s="125">
        <v>14734</v>
      </c>
      <c r="T5" s="125">
        <v>14812</v>
      </c>
      <c r="U5" s="125">
        <v>14653</v>
      </c>
      <c r="V5" s="125">
        <v>14568</v>
      </c>
      <c r="W5" s="125">
        <v>14763</v>
      </c>
      <c r="X5" s="125">
        <v>14873</v>
      </c>
      <c r="Y5" s="125">
        <v>14687</v>
      </c>
      <c r="Z5" s="125">
        <v>14687</v>
      </c>
      <c r="AA5" s="125">
        <v>14672</v>
      </c>
      <c r="AB5" s="125">
        <v>14714</v>
      </c>
      <c r="AC5" s="125">
        <v>13723</v>
      </c>
      <c r="AD5" s="125">
        <v>13821</v>
      </c>
      <c r="AE5" s="125">
        <v>13668</v>
      </c>
      <c r="AF5" s="125">
        <v>13854</v>
      </c>
      <c r="AG5" s="175">
        <v>5866</v>
      </c>
      <c r="AH5" s="175">
        <v>5865</v>
      </c>
      <c r="AI5" s="175">
        <v>5062</v>
      </c>
      <c r="AJ5" s="9">
        <v>5054</v>
      </c>
      <c r="AK5" s="9">
        <v>5047</v>
      </c>
      <c r="AL5" s="9">
        <v>5072</v>
      </c>
      <c r="AM5" s="9">
        <v>5092</v>
      </c>
      <c r="AN5" s="9">
        <v>5177</v>
      </c>
      <c r="AO5" s="9">
        <v>5257</v>
      </c>
      <c r="AP5" s="9">
        <v>5295</v>
      </c>
      <c r="AQ5" s="9">
        <v>5349</v>
      </c>
    </row>
    <row r="6" spans="2:43" s="16" customFormat="1" ht="12.75" customHeight="1">
      <c r="B6" s="14" t="s">
        <v>157</v>
      </c>
      <c r="C6" s="176">
        <v>1315</v>
      </c>
      <c r="D6" s="176">
        <v>1205</v>
      </c>
      <c r="E6" s="176">
        <v>1522</v>
      </c>
      <c r="F6" s="176">
        <v>4523</v>
      </c>
      <c r="G6" s="128">
        <v>1750</v>
      </c>
      <c r="H6" s="128">
        <v>1867</v>
      </c>
      <c r="I6" s="128">
        <v>1598</v>
      </c>
      <c r="J6" s="128">
        <v>1594</v>
      </c>
      <c r="K6" s="128">
        <v>1637</v>
      </c>
      <c r="L6" s="128">
        <v>1566</v>
      </c>
      <c r="M6" s="128">
        <v>1533</v>
      </c>
      <c r="N6" s="128">
        <v>1497</v>
      </c>
      <c r="O6" s="128">
        <v>1472</v>
      </c>
      <c r="P6" s="128">
        <v>1439</v>
      </c>
      <c r="Q6" s="128">
        <v>1313</v>
      </c>
      <c r="R6" s="128">
        <v>1300</v>
      </c>
      <c r="S6" s="128">
        <v>1343</v>
      </c>
      <c r="T6" s="128">
        <v>1341</v>
      </c>
      <c r="U6" s="128">
        <v>876</v>
      </c>
      <c r="V6" s="128">
        <v>852</v>
      </c>
      <c r="W6" s="128">
        <v>857</v>
      </c>
      <c r="X6" s="128">
        <v>848</v>
      </c>
      <c r="Y6" s="128">
        <v>820</v>
      </c>
      <c r="Z6" s="128">
        <v>825</v>
      </c>
      <c r="AA6" s="128">
        <v>812</v>
      </c>
      <c r="AB6" s="128">
        <v>798</v>
      </c>
      <c r="AC6" s="128">
        <v>1126</v>
      </c>
      <c r="AD6" s="128">
        <v>1147</v>
      </c>
      <c r="AE6" s="128">
        <v>1138</v>
      </c>
      <c r="AF6" s="128">
        <v>1100</v>
      </c>
      <c r="AG6" s="177">
        <v>71</v>
      </c>
      <c r="AH6" s="177">
        <v>73</v>
      </c>
      <c r="AI6" s="177">
        <v>402</v>
      </c>
      <c r="AJ6" s="15">
        <v>402</v>
      </c>
      <c r="AK6" s="15">
        <v>378</v>
      </c>
      <c r="AL6" s="15">
        <v>327</v>
      </c>
      <c r="AM6" s="15">
        <v>293</v>
      </c>
      <c r="AN6" s="15">
        <v>276</v>
      </c>
      <c r="AO6" s="15">
        <v>176</v>
      </c>
      <c r="AP6" s="15">
        <v>126</v>
      </c>
      <c r="AQ6" s="15">
        <v>46</v>
      </c>
    </row>
    <row r="7" spans="2:43" s="10" customFormat="1" ht="12.75" customHeight="1">
      <c r="B7" s="20" t="s">
        <v>158</v>
      </c>
      <c r="C7" s="178">
        <v>26397</v>
      </c>
      <c r="D7" s="178">
        <v>26438</v>
      </c>
      <c r="E7" s="178">
        <v>26940</v>
      </c>
      <c r="F7" s="178">
        <v>30178</v>
      </c>
      <c r="G7" s="179">
        <v>26182</v>
      </c>
      <c r="H7" s="179">
        <v>25481</v>
      </c>
      <c r="I7" s="179">
        <v>24567</v>
      </c>
      <c r="J7" s="179">
        <v>23495</v>
      </c>
      <c r="K7" s="179">
        <v>22341</v>
      </c>
      <c r="L7" s="179">
        <v>21504</v>
      </c>
      <c r="M7" s="179">
        <v>20400</v>
      </c>
      <c r="N7" s="179">
        <v>19436</v>
      </c>
      <c r="O7" s="179">
        <v>18886</v>
      </c>
      <c r="P7" s="179">
        <v>18711</v>
      </c>
      <c r="Q7" s="179">
        <v>18363</v>
      </c>
      <c r="R7" s="179">
        <v>18372</v>
      </c>
      <c r="S7" s="179">
        <v>18438</v>
      </c>
      <c r="T7" s="179">
        <v>18537</v>
      </c>
      <c r="U7" s="179">
        <v>17936</v>
      </c>
      <c r="V7" s="179">
        <v>17849</v>
      </c>
      <c r="W7" s="179">
        <v>18181</v>
      </c>
      <c r="X7" s="179">
        <v>18301</v>
      </c>
      <c r="Y7" s="179">
        <v>18103</v>
      </c>
      <c r="Z7" s="179">
        <v>18127</v>
      </c>
      <c r="AA7" s="179">
        <v>18120</v>
      </c>
      <c r="AB7" s="179">
        <v>18170</v>
      </c>
      <c r="AC7" s="179">
        <v>17531</v>
      </c>
      <c r="AD7" s="179">
        <v>17601</v>
      </c>
      <c r="AE7" s="179">
        <v>17461</v>
      </c>
      <c r="AF7" s="179">
        <v>17645</v>
      </c>
      <c r="AG7" s="179">
        <v>5977</v>
      </c>
      <c r="AH7" s="179">
        <v>5982</v>
      </c>
      <c r="AI7" s="179">
        <v>5512</v>
      </c>
      <c r="AJ7" s="179">
        <v>5508</v>
      </c>
      <c r="AK7" s="179">
        <v>5480</v>
      </c>
      <c r="AL7" s="179">
        <v>5468</v>
      </c>
      <c r="AM7" s="179">
        <v>5458</v>
      </c>
      <c r="AN7" s="179">
        <v>5530</v>
      </c>
      <c r="AO7" s="179">
        <v>5514</v>
      </c>
      <c r="AP7" s="179">
        <v>5507</v>
      </c>
      <c r="AQ7" s="179">
        <v>5485</v>
      </c>
    </row>
    <row r="8" spans="2:43" s="9" customFormat="1" ht="24" customHeight="1">
      <c r="B8" s="134" t="s">
        <v>159</v>
      </c>
      <c r="C8" s="174">
        <v>3657</v>
      </c>
      <c r="D8" s="174">
        <v>3572</v>
      </c>
      <c r="E8" s="174">
        <v>3519</v>
      </c>
      <c r="F8" s="174">
        <v>3562</v>
      </c>
      <c r="G8" s="125">
        <v>3725</v>
      </c>
      <c r="H8" s="125">
        <v>3633</v>
      </c>
      <c r="I8" s="125">
        <v>3132</v>
      </c>
      <c r="J8" s="125">
        <v>3088</v>
      </c>
      <c r="K8" s="125">
        <v>3159</v>
      </c>
      <c r="L8" s="125">
        <v>2912</v>
      </c>
      <c r="M8" s="125">
        <v>2754</v>
      </c>
      <c r="N8" s="125">
        <v>2907</v>
      </c>
      <c r="O8" s="125">
        <v>3003</v>
      </c>
      <c r="P8" s="125">
        <v>3142</v>
      </c>
      <c r="Q8" s="125">
        <v>3071</v>
      </c>
      <c r="R8" s="125">
        <v>2950</v>
      </c>
      <c r="S8" s="125">
        <v>2921</v>
      </c>
      <c r="T8" s="125">
        <v>2842</v>
      </c>
      <c r="U8" s="125">
        <v>2888</v>
      </c>
      <c r="V8" s="125">
        <v>3024</v>
      </c>
      <c r="W8" s="125">
        <v>3140</v>
      </c>
      <c r="X8" s="125">
        <v>3145</v>
      </c>
      <c r="Y8" s="125">
        <v>2929</v>
      </c>
      <c r="Z8" s="125">
        <v>3003</v>
      </c>
      <c r="AA8" s="125">
        <v>2904</v>
      </c>
      <c r="AB8" s="125">
        <v>3029</v>
      </c>
      <c r="AC8" s="125">
        <v>2988</v>
      </c>
      <c r="AD8" s="125">
        <v>3073</v>
      </c>
      <c r="AE8" s="125">
        <v>3068</v>
      </c>
      <c r="AF8" s="125">
        <v>3146</v>
      </c>
      <c r="AG8" s="9">
        <v>1024</v>
      </c>
      <c r="AH8" s="9">
        <v>1090</v>
      </c>
      <c r="AI8" s="9">
        <v>1066</v>
      </c>
      <c r="AJ8" s="9">
        <v>1135</v>
      </c>
      <c r="AK8" s="9">
        <v>1088</v>
      </c>
      <c r="AL8" s="9">
        <v>1086</v>
      </c>
      <c r="AM8" s="9">
        <v>1145</v>
      </c>
      <c r="AN8" s="9">
        <v>1070</v>
      </c>
      <c r="AO8" s="9">
        <v>944</v>
      </c>
      <c r="AP8" s="9">
        <v>927</v>
      </c>
      <c r="AQ8" s="9">
        <v>1046</v>
      </c>
    </row>
    <row r="9" spans="2:43" s="10" customFormat="1" ht="12.75" customHeight="1">
      <c r="B9" s="8" t="s">
        <v>160</v>
      </c>
      <c r="C9" s="174">
        <v>2904</v>
      </c>
      <c r="D9" s="174">
        <v>2408</v>
      </c>
      <c r="E9" s="174">
        <v>2489</v>
      </c>
      <c r="F9" s="174">
        <v>2786</v>
      </c>
      <c r="G9" s="125">
        <v>2965</v>
      </c>
      <c r="H9" s="125">
        <v>2807</v>
      </c>
      <c r="I9" s="125">
        <v>2918</v>
      </c>
      <c r="J9" s="125">
        <v>2845</v>
      </c>
      <c r="K9" s="125">
        <v>2812</v>
      </c>
      <c r="L9" s="125">
        <v>2713</v>
      </c>
      <c r="M9" s="125">
        <v>2684</v>
      </c>
      <c r="N9" s="125">
        <v>2636</v>
      </c>
      <c r="O9" s="125">
        <v>2588</v>
      </c>
      <c r="P9" s="125">
        <v>2612</v>
      </c>
      <c r="Q9" s="125">
        <v>2557</v>
      </c>
      <c r="R9" s="125">
        <v>2625</v>
      </c>
      <c r="S9" s="125">
        <v>2587</v>
      </c>
      <c r="T9" s="125">
        <v>2512</v>
      </c>
      <c r="U9" s="125">
        <v>2695</v>
      </c>
      <c r="V9" s="125">
        <v>2630</v>
      </c>
      <c r="W9" s="125">
        <v>2781</v>
      </c>
      <c r="X9" s="125">
        <v>2601</v>
      </c>
      <c r="Y9" s="125">
        <v>2604</v>
      </c>
      <c r="Z9" s="125">
        <v>2573</v>
      </c>
      <c r="AA9" s="125">
        <v>2639</v>
      </c>
      <c r="AB9" s="125">
        <v>2400</v>
      </c>
      <c r="AC9" s="125">
        <v>2382</v>
      </c>
      <c r="AD9" s="125">
        <v>2513</v>
      </c>
      <c r="AE9" s="125">
        <v>2379</v>
      </c>
      <c r="AF9" s="125">
        <v>2244</v>
      </c>
      <c r="AG9" s="175">
        <v>2289</v>
      </c>
      <c r="AH9" s="175">
        <v>1986</v>
      </c>
      <c r="AI9" s="175">
        <v>1414</v>
      </c>
      <c r="AJ9" s="9">
        <v>1391</v>
      </c>
      <c r="AK9" s="9">
        <v>1570</v>
      </c>
      <c r="AL9" s="9">
        <v>1584</v>
      </c>
      <c r="AM9" s="9">
        <v>1586</v>
      </c>
      <c r="AN9" s="9">
        <v>1412</v>
      </c>
      <c r="AO9" s="9">
        <v>1381</v>
      </c>
      <c r="AP9" s="9">
        <v>1322</v>
      </c>
      <c r="AQ9" s="9">
        <v>1273</v>
      </c>
    </row>
    <row r="10" spans="2:43" s="10" customFormat="1" ht="12.75" customHeight="1">
      <c r="B10" s="8" t="s">
        <v>161</v>
      </c>
      <c r="C10" s="174">
        <v>1370</v>
      </c>
      <c r="D10" s="174">
        <v>1056</v>
      </c>
      <c r="E10" s="174">
        <v>1115</v>
      </c>
      <c r="F10" s="174">
        <v>929</v>
      </c>
      <c r="G10" s="125">
        <v>969</v>
      </c>
      <c r="H10" s="125">
        <v>1337</v>
      </c>
      <c r="I10" s="125">
        <v>1459</v>
      </c>
      <c r="J10" s="125">
        <v>1436</v>
      </c>
      <c r="K10" s="125">
        <v>1012</v>
      </c>
      <c r="L10" s="125">
        <v>899</v>
      </c>
      <c r="M10" s="125">
        <v>925</v>
      </c>
      <c r="N10" s="125">
        <v>780</v>
      </c>
      <c r="O10" s="125">
        <v>869</v>
      </c>
      <c r="P10" s="125">
        <v>681</v>
      </c>
      <c r="Q10" s="125">
        <v>658</v>
      </c>
      <c r="R10" s="125">
        <v>789</v>
      </c>
      <c r="S10" s="125">
        <v>854</v>
      </c>
      <c r="T10" s="125">
        <v>1004</v>
      </c>
      <c r="U10" s="125">
        <v>736</v>
      </c>
      <c r="V10" s="125">
        <v>705</v>
      </c>
      <c r="W10" s="125">
        <v>724</v>
      </c>
      <c r="X10" s="125">
        <v>925</v>
      </c>
      <c r="Y10" s="125">
        <v>905</v>
      </c>
      <c r="Z10" s="125">
        <v>869</v>
      </c>
      <c r="AA10" s="125">
        <v>896</v>
      </c>
      <c r="AB10" s="125">
        <v>844</v>
      </c>
      <c r="AC10" s="125">
        <v>750</v>
      </c>
      <c r="AD10" s="125">
        <v>842</v>
      </c>
      <c r="AE10" s="125">
        <v>772</v>
      </c>
      <c r="AF10" s="125">
        <v>943</v>
      </c>
      <c r="AG10" s="175">
        <v>407</v>
      </c>
      <c r="AH10" s="175">
        <v>306</v>
      </c>
      <c r="AI10" s="175">
        <v>301</v>
      </c>
      <c r="AJ10" s="9">
        <v>372</v>
      </c>
      <c r="AK10" s="9">
        <v>269</v>
      </c>
      <c r="AL10" s="9">
        <v>348</v>
      </c>
      <c r="AM10" s="9">
        <v>588</v>
      </c>
      <c r="AN10" s="9">
        <v>447</v>
      </c>
      <c r="AO10" s="9">
        <v>505</v>
      </c>
      <c r="AP10" s="9">
        <v>417</v>
      </c>
      <c r="AQ10" s="9">
        <v>409</v>
      </c>
    </row>
    <row r="11" spans="2:43" s="10" customFormat="1" ht="12.75" customHeight="1">
      <c r="B11" s="8" t="s">
        <v>209</v>
      </c>
      <c r="C11" s="174">
        <v>0</v>
      </c>
      <c r="D11" s="174">
        <v>0</v>
      </c>
      <c r="E11" s="174">
        <v>0</v>
      </c>
      <c r="F11" s="174">
        <v>8524</v>
      </c>
      <c r="G11" s="125">
        <v>0</v>
      </c>
      <c r="H11" s="125">
        <v>0</v>
      </c>
      <c r="I11" s="125">
        <v>0</v>
      </c>
      <c r="J11" s="125">
        <v>0</v>
      </c>
      <c r="K11" s="125">
        <v>0</v>
      </c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>
        <v>611</v>
      </c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75"/>
      <c r="AH11" s="175"/>
      <c r="AI11" s="175"/>
      <c r="AJ11" s="9"/>
      <c r="AK11" s="9"/>
      <c r="AL11" s="9"/>
      <c r="AM11" s="9"/>
      <c r="AN11" s="9"/>
      <c r="AO11" s="9"/>
      <c r="AP11" s="9"/>
      <c r="AQ11" s="9"/>
    </row>
    <row r="12" spans="2:43" s="16" customFormat="1" ht="12.75" customHeight="1">
      <c r="B12" s="14" t="s">
        <v>162</v>
      </c>
      <c r="C12" s="176">
        <v>2963</v>
      </c>
      <c r="D12" s="176">
        <v>3450</v>
      </c>
      <c r="E12" s="176">
        <v>4523</v>
      </c>
      <c r="F12" s="176">
        <v>328</v>
      </c>
      <c r="G12" s="128">
        <v>687</v>
      </c>
      <c r="H12" s="128">
        <v>456</v>
      </c>
      <c r="I12" s="128">
        <v>371</v>
      </c>
      <c r="J12" s="128">
        <v>349</v>
      </c>
      <c r="K12" s="128">
        <v>1068</v>
      </c>
      <c r="L12" s="128">
        <v>168</v>
      </c>
      <c r="M12" s="128">
        <v>899</v>
      </c>
      <c r="N12" s="128">
        <v>732</v>
      </c>
      <c r="O12" s="128">
        <v>1617</v>
      </c>
      <c r="P12" s="128">
        <v>708</v>
      </c>
      <c r="Q12" s="128">
        <v>503</v>
      </c>
      <c r="R12" s="128">
        <v>551</v>
      </c>
      <c r="S12" s="128">
        <v>257</v>
      </c>
      <c r="T12" s="128">
        <v>188</v>
      </c>
      <c r="U12" s="128">
        <v>377</v>
      </c>
      <c r="V12" s="128">
        <v>214</v>
      </c>
      <c r="W12" s="128">
        <v>545</v>
      </c>
      <c r="X12" s="128">
        <v>737</v>
      </c>
      <c r="Y12" s="128">
        <v>341</v>
      </c>
      <c r="Z12" s="128">
        <v>193</v>
      </c>
      <c r="AA12" s="128">
        <v>288</v>
      </c>
      <c r="AB12" s="128">
        <v>497</v>
      </c>
      <c r="AC12" s="128">
        <v>512</v>
      </c>
      <c r="AD12" s="128">
        <v>464</v>
      </c>
      <c r="AE12" s="128">
        <v>915</v>
      </c>
      <c r="AF12" s="128">
        <v>745</v>
      </c>
      <c r="AG12" s="177">
        <v>620</v>
      </c>
      <c r="AH12" s="177">
        <v>416</v>
      </c>
      <c r="AI12" s="177">
        <v>877</v>
      </c>
      <c r="AJ12" s="15">
        <v>929</v>
      </c>
      <c r="AK12" s="15">
        <v>829</v>
      </c>
      <c r="AL12" s="15">
        <v>597</v>
      </c>
      <c r="AM12" s="15">
        <v>650</v>
      </c>
      <c r="AN12" s="15">
        <v>740</v>
      </c>
      <c r="AO12" s="15">
        <v>663</v>
      </c>
      <c r="AP12" s="15">
        <v>422</v>
      </c>
      <c r="AQ12" s="15">
        <v>795</v>
      </c>
    </row>
    <row r="13" spans="2:43" s="183" customFormat="1" ht="24" customHeight="1">
      <c r="B13" s="180" t="s">
        <v>163</v>
      </c>
      <c r="C13" s="181">
        <v>10894</v>
      </c>
      <c r="D13" s="181">
        <v>10486</v>
      </c>
      <c r="E13" s="181">
        <v>11646</v>
      </c>
      <c r="F13" s="181">
        <v>16129</v>
      </c>
      <c r="G13" s="182">
        <v>8346</v>
      </c>
      <c r="H13" s="182">
        <v>8233</v>
      </c>
      <c r="I13" s="182">
        <v>7880</v>
      </c>
      <c r="J13" s="182">
        <v>7718</v>
      </c>
      <c r="K13" s="182">
        <v>8051</v>
      </c>
      <c r="L13" s="182">
        <v>6692</v>
      </c>
      <c r="M13" s="182">
        <v>7262</v>
      </c>
      <c r="N13" s="182">
        <v>7055</v>
      </c>
      <c r="O13" s="182">
        <v>8077</v>
      </c>
      <c r="P13" s="182">
        <v>7143</v>
      </c>
      <c r="Q13" s="182">
        <v>6789</v>
      </c>
      <c r="R13" s="182">
        <v>6915</v>
      </c>
      <c r="S13" s="182">
        <v>6619</v>
      </c>
      <c r="T13" s="182">
        <v>6546</v>
      </c>
      <c r="U13" s="182">
        <v>6696</v>
      </c>
      <c r="V13" s="182">
        <v>7184</v>
      </c>
      <c r="W13" s="182">
        <v>7190</v>
      </c>
      <c r="X13" s="182">
        <v>7408</v>
      </c>
      <c r="Y13" s="182">
        <v>6779</v>
      </c>
      <c r="Z13" s="182">
        <v>6638</v>
      </c>
      <c r="AA13" s="182">
        <v>6727</v>
      </c>
      <c r="AB13" s="182">
        <v>6770</v>
      </c>
      <c r="AC13" s="182">
        <v>6632</v>
      </c>
      <c r="AD13" s="182">
        <v>6892</v>
      </c>
      <c r="AE13" s="182">
        <v>7134</v>
      </c>
      <c r="AF13" s="182">
        <v>7078</v>
      </c>
      <c r="AG13" s="182">
        <v>4340</v>
      </c>
      <c r="AH13" s="182">
        <v>3798</v>
      </c>
      <c r="AI13" s="182">
        <v>3658</v>
      </c>
      <c r="AJ13" s="182">
        <v>3827</v>
      </c>
      <c r="AK13" s="182">
        <v>3756</v>
      </c>
      <c r="AL13" s="182">
        <v>3615</v>
      </c>
      <c r="AM13" s="182">
        <v>3969</v>
      </c>
      <c r="AN13" s="182">
        <v>3669</v>
      </c>
      <c r="AO13" s="182">
        <v>3493</v>
      </c>
      <c r="AP13" s="182">
        <v>3088</v>
      </c>
      <c r="AQ13" s="182">
        <v>3523</v>
      </c>
    </row>
    <row r="14" spans="2:43" s="22" customFormat="1" ht="24" customHeight="1">
      <c r="B14" s="20" t="s">
        <v>164</v>
      </c>
      <c r="C14" s="184">
        <v>37291</v>
      </c>
      <c r="D14" s="184">
        <v>36924</v>
      </c>
      <c r="E14" s="184">
        <v>38586</v>
      </c>
      <c r="F14" s="184">
        <v>46307</v>
      </c>
      <c r="G14" s="90">
        <v>34528</v>
      </c>
      <c r="H14" s="90">
        <v>33714</v>
      </c>
      <c r="I14" s="90">
        <v>32447</v>
      </c>
      <c r="J14" s="90">
        <v>31213</v>
      </c>
      <c r="K14" s="90">
        <v>30392</v>
      </c>
      <c r="L14" s="90">
        <v>28196</v>
      </c>
      <c r="M14" s="90">
        <v>27662</v>
      </c>
      <c r="N14" s="90">
        <v>26491</v>
      </c>
      <c r="O14" s="90">
        <v>26963</v>
      </c>
      <c r="P14" s="90">
        <v>25854</v>
      </c>
      <c r="Q14" s="90">
        <v>25152</v>
      </c>
      <c r="R14" s="90">
        <v>25287</v>
      </c>
      <c r="S14" s="90">
        <v>25057</v>
      </c>
      <c r="T14" s="90">
        <v>25083</v>
      </c>
      <c r="U14" s="90">
        <v>24632</v>
      </c>
      <c r="V14" s="90">
        <v>25033</v>
      </c>
      <c r="W14" s="90">
        <v>25371</v>
      </c>
      <c r="X14" s="90">
        <v>25709</v>
      </c>
      <c r="Y14" s="90">
        <v>24882</v>
      </c>
      <c r="Z14" s="90">
        <v>24765</v>
      </c>
      <c r="AA14" s="90">
        <v>24847</v>
      </c>
      <c r="AB14" s="90">
        <v>24940</v>
      </c>
      <c r="AC14" s="90">
        <v>24163</v>
      </c>
      <c r="AD14" s="90">
        <v>24493</v>
      </c>
      <c r="AE14" s="90">
        <v>24595</v>
      </c>
      <c r="AF14" s="90">
        <v>24723</v>
      </c>
      <c r="AG14" s="21">
        <v>10317</v>
      </c>
      <c r="AH14" s="21">
        <v>9780</v>
      </c>
      <c r="AI14" s="21">
        <v>9170</v>
      </c>
      <c r="AJ14" s="21">
        <v>9335</v>
      </c>
      <c r="AK14" s="21">
        <v>9236</v>
      </c>
      <c r="AL14" s="21">
        <v>9083</v>
      </c>
      <c r="AM14" s="21">
        <v>9427</v>
      </c>
      <c r="AN14" s="22">
        <v>9200</v>
      </c>
      <c r="AO14" s="22">
        <v>9008</v>
      </c>
      <c r="AP14" s="22">
        <v>8595</v>
      </c>
      <c r="AQ14" s="22">
        <v>9008</v>
      </c>
    </row>
    <row r="15" spans="2:43" s="10" customFormat="1" ht="12.75" customHeight="1">
      <c r="B15" s="8" t="s">
        <v>165</v>
      </c>
      <c r="C15" s="174">
        <v>19151</v>
      </c>
      <c r="D15" s="174">
        <v>19462</v>
      </c>
      <c r="E15" s="174">
        <v>19298</v>
      </c>
      <c r="F15" s="174">
        <v>13660</v>
      </c>
      <c r="G15" s="125">
        <v>14576</v>
      </c>
      <c r="H15" s="125">
        <v>14355</v>
      </c>
      <c r="I15" s="125">
        <v>13931</v>
      </c>
      <c r="J15" s="125">
        <v>13427</v>
      </c>
      <c r="K15" s="125">
        <v>14313</v>
      </c>
      <c r="L15" s="125">
        <v>13811</v>
      </c>
      <c r="M15" s="125">
        <v>13484</v>
      </c>
      <c r="N15" s="125">
        <v>12952</v>
      </c>
      <c r="O15" s="125">
        <v>13419</v>
      </c>
      <c r="P15" s="125">
        <v>13021</v>
      </c>
      <c r="Q15" s="125">
        <v>12736</v>
      </c>
      <c r="R15" s="125">
        <v>12232</v>
      </c>
      <c r="S15" s="125">
        <v>12752</v>
      </c>
      <c r="T15" s="125">
        <v>12253</v>
      </c>
      <c r="U15" s="125">
        <v>11567</v>
      </c>
      <c r="V15" s="125">
        <v>10873</v>
      </c>
      <c r="W15" s="125">
        <v>11116</v>
      </c>
      <c r="X15" s="125">
        <v>10615</v>
      </c>
      <c r="Y15" s="125">
        <v>10269</v>
      </c>
      <c r="Z15" s="125">
        <v>10017</v>
      </c>
      <c r="AA15" s="125">
        <v>10216</v>
      </c>
      <c r="AB15" s="125">
        <v>9856</v>
      </c>
      <c r="AC15" s="125">
        <v>9719</v>
      </c>
      <c r="AD15" s="125">
        <v>9430</v>
      </c>
      <c r="AE15" s="125">
        <v>9634</v>
      </c>
      <c r="AF15" s="125">
        <v>9391</v>
      </c>
      <c r="AG15" s="175">
        <v>4777</v>
      </c>
      <c r="AH15" s="175">
        <v>4707</v>
      </c>
      <c r="AI15" s="175">
        <v>4983</v>
      </c>
      <c r="AJ15" s="9">
        <v>4822</v>
      </c>
      <c r="AK15" s="9">
        <v>4798</v>
      </c>
      <c r="AL15" s="9">
        <v>4642</v>
      </c>
      <c r="AM15" s="9">
        <v>4869</v>
      </c>
      <c r="AN15" s="9">
        <v>4637</v>
      </c>
      <c r="AO15" s="9">
        <v>4405</v>
      </c>
      <c r="AP15" s="9">
        <v>4149</v>
      </c>
      <c r="AQ15" s="9">
        <v>4108</v>
      </c>
    </row>
    <row r="16" spans="2:43" s="16" customFormat="1" ht="12.75" customHeight="1">
      <c r="B16" s="14" t="s">
        <v>26</v>
      </c>
      <c r="C16" s="176">
        <v>0</v>
      </c>
      <c r="D16" s="176">
        <v>0</v>
      </c>
      <c r="E16" s="176">
        <v>0</v>
      </c>
      <c r="F16" s="176">
        <v>9</v>
      </c>
      <c r="G16" s="128">
        <v>9</v>
      </c>
      <c r="H16" s="128">
        <v>0</v>
      </c>
      <c r="I16" s="128" t="s">
        <v>42</v>
      </c>
      <c r="J16" s="128">
        <v>0</v>
      </c>
      <c r="K16" s="128">
        <v>0</v>
      </c>
      <c r="L16" s="128">
        <v>0</v>
      </c>
      <c r="M16" s="128" t="s">
        <v>42</v>
      </c>
      <c r="N16" s="128">
        <v>1</v>
      </c>
      <c r="O16" s="128">
        <v>1</v>
      </c>
      <c r="P16" s="128">
        <v>1</v>
      </c>
      <c r="Q16" s="128" t="s">
        <v>42</v>
      </c>
      <c r="R16" s="128" t="s">
        <v>42</v>
      </c>
      <c r="S16" s="128">
        <v>62</v>
      </c>
      <c r="T16" s="128">
        <v>165</v>
      </c>
      <c r="U16" s="128">
        <v>166</v>
      </c>
      <c r="V16" s="128">
        <v>105</v>
      </c>
      <c r="W16" s="128">
        <v>99</v>
      </c>
      <c r="X16" s="128">
        <v>89</v>
      </c>
      <c r="Y16" s="128">
        <v>80</v>
      </c>
      <c r="Z16" s="128">
        <v>75</v>
      </c>
      <c r="AA16" s="128">
        <v>69</v>
      </c>
      <c r="AB16" s="128">
        <v>61</v>
      </c>
      <c r="AC16" s="128">
        <v>56</v>
      </c>
      <c r="AD16" s="128">
        <v>53</v>
      </c>
      <c r="AE16" s="128">
        <v>48</v>
      </c>
      <c r="AF16" s="128">
        <v>44</v>
      </c>
      <c r="AG16" s="177">
        <v>1</v>
      </c>
      <c r="AH16" s="177">
        <v>1</v>
      </c>
      <c r="AI16" s="177">
        <v>1</v>
      </c>
      <c r="AJ16" s="15">
        <v>1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47">
        <v>0</v>
      </c>
      <c r="AQ16" s="47">
        <v>0</v>
      </c>
    </row>
    <row r="17" spans="2:43" s="13" customFormat="1" ht="24" customHeight="1">
      <c r="B17" s="11" t="s">
        <v>166</v>
      </c>
      <c r="C17" s="185">
        <v>19151</v>
      </c>
      <c r="D17" s="185">
        <v>19462</v>
      </c>
      <c r="E17" s="185">
        <v>19298</v>
      </c>
      <c r="F17" s="185">
        <v>13669</v>
      </c>
      <c r="G17" s="89">
        <v>14585</v>
      </c>
      <c r="H17" s="89">
        <v>14355</v>
      </c>
      <c r="I17" s="89">
        <v>13931</v>
      </c>
      <c r="J17" s="89">
        <v>13427</v>
      </c>
      <c r="K17" s="89">
        <v>14313</v>
      </c>
      <c r="L17" s="89">
        <v>13811</v>
      </c>
      <c r="M17" s="89">
        <v>13484</v>
      </c>
      <c r="N17" s="89">
        <v>12953</v>
      </c>
      <c r="O17" s="89">
        <v>13420</v>
      </c>
      <c r="P17" s="89">
        <v>13022</v>
      </c>
      <c r="Q17" s="89">
        <v>12736</v>
      </c>
      <c r="R17" s="89">
        <v>12232</v>
      </c>
      <c r="S17" s="89">
        <v>12814</v>
      </c>
      <c r="T17" s="89">
        <v>12418</v>
      </c>
      <c r="U17" s="89">
        <v>11733</v>
      </c>
      <c r="V17" s="89">
        <v>10978</v>
      </c>
      <c r="W17" s="89">
        <v>11215</v>
      </c>
      <c r="X17" s="89">
        <v>10704</v>
      </c>
      <c r="Y17" s="89">
        <v>10349</v>
      </c>
      <c r="Z17" s="89">
        <v>10092</v>
      </c>
      <c r="AA17" s="89">
        <v>10285</v>
      </c>
      <c r="AB17" s="89">
        <v>9917</v>
      </c>
      <c r="AC17" s="89">
        <v>9775</v>
      </c>
      <c r="AD17" s="89">
        <v>9483</v>
      </c>
      <c r="AE17" s="89">
        <v>9682</v>
      </c>
      <c r="AF17" s="89">
        <v>9435</v>
      </c>
      <c r="AG17" s="12">
        <v>4778</v>
      </c>
      <c r="AH17" s="12">
        <v>4708</v>
      </c>
      <c r="AI17" s="12">
        <v>4984</v>
      </c>
      <c r="AJ17" s="12">
        <v>4823</v>
      </c>
      <c r="AK17" s="12">
        <v>4798</v>
      </c>
      <c r="AL17" s="12">
        <v>4642</v>
      </c>
      <c r="AM17" s="12">
        <v>4869</v>
      </c>
      <c r="AN17" s="13">
        <v>4637</v>
      </c>
      <c r="AO17" s="13">
        <v>4405</v>
      </c>
      <c r="AP17" s="13">
        <v>4149</v>
      </c>
      <c r="AQ17" s="13">
        <v>4108</v>
      </c>
    </row>
    <row r="18" spans="2:43" s="10" customFormat="1" ht="12.75" customHeight="1">
      <c r="B18" s="8" t="s">
        <v>167</v>
      </c>
      <c r="C18" s="123">
        <v>6980</v>
      </c>
      <c r="D18" s="123">
        <v>7452</v>
      </c>
      <c r="E18" s="174">
        <v>8145</v>
      </c>
      <c r="F18" s="174">
        <v>13720</v>
      </c>
      <c r="G18" s="125">
        <v>7839</v>
      </c>
      <c r="H18" s="125">
        <v>7130</v>
      </c>
      <c r="I18" s="125">
        <v>6856</v>
      </c>
      <c r="J18" s="125">
        <v>6900</v>
      </c>
      <c r="K18" s="125">
        <v>6305</v>
      </c>
      <c r="L18" s="125">
        <v>3586</v>
      </c>
      <c r="M18" s="125">
        <v>3584</v>
      </c>
      <c r="N18" s="125">
        <v>2867</v>
      </c>
      <c r="O18" s="125">
        <v>2878</v>
      </c>
      <c r="P18" s="125">
        <v>2687</v>
      </c>
      <c r="Q18" s="125">
        <v>2698</v>
      </c>
      <c r="R18" s="125">
        <v>3009</v>
      </c>
      <c r="S18" s="125">
        <v>3019</v>
      </c>
      <c r="T18" s="125">
        <v>3027</v>
      </c>
      <c r="U18" s="125">
        <v>3537</v>
      </c>
      <c r="V18" s="125">
        <v>3746</v>
      </c>
      <c r="W18" s="125">
        <v>3844</v>
      </c>
      <c r="X18" s="125">
        <v>4672</v>
      </c>
      <c r="Y18" s="125">
        <v>4566</v>
      </c>
      <c r="Z18" s="125">
        <v>4050</v>
      </c>
      <c r="AA18" s="125">
        <v>4476</v>
      </c>
      <c r="AB18" s="125">
        <v>5197</v>
      </c>
      <c r="AC18" s="125">
        <v>5721</v>
      </c>
      <c r="AD18" s="125">
        <v>5840</v>
      </c>
      <c r="AE18" s="125">
        <v>6873</v>
      </c>
      <c r="AF18" s="125">
        <v>5405</v>
      </c>
      <c r="AG18" s="175">
        <v>275</v>
      </c>
      <c r="AH18" s="175">
        <v>280</v>
      </c>
      <c r="AI18" s="175">
        <v>504</v>
      </c>
      <c r="AJ18" s="9">
        <v>819</v>
      </c>
      <c r="AK18" s="9">
        <v>814</v>
      </c>
      <c r="AL18" s="9">
        <v>793</v>
      </c>
      <c r="AM18" s="9">
        <v>794</v>
      </c>
      <c r="AN18" s="9">
        <v>798</v>
      </c>
      <c r="AO18" s="9">
        <v>949</v>
      </c>
      <c r="AP18" s="9">
        <v>1112</v>
      </c>
      <c r="AQ18" s="9">
        <v>1074</v>
      </c>
    </row>
    <row r="19" spans="2:43" s="10" customFormat="1" ht="12.75" customHeight="1">
      <c r="B19" s="8" t="s">
        <v>168</v>
      </c>
      <c r="C19" s="174">
        <v>872</v>
      </c>
      <c r="D19" s="174">
        <v>871</v>
      </c>
      <c r="E19" s="174">
        <v>888</v>
      </c>
      <c r="F19" s="174">
        <v>843</v>
      </c>
      <c r="G19" s="125">
        <v>851</v>
      </c>
      <c r="H19" s="125">
        <v>784</v>
      </c>
      <c r="I19" s="125">
        <v>780</v>
      </c>
      <c r="J19" s="125">
        <v>785</v>
      </c>
      <c r="K19" s="125">
        <v>790</v>
      </c>
      <c r="L19" s="125">
        <v>784</v>
      </c>
      <c r="M19" s="125">
        <v>768</v>
      </c>
      <c r="N19" s="125">
        <v>772</v>
      </c>
      <c r="O19" s="125">
        <v>778</v>
      </c>
      <c r="P19" s="125">
        <v>778</v>
      </c>
      <c r="Q19" s="125">
        <v>827</v>
      </c>
      <c r="R19" s="125">
        <v>768</v>
      </c>
      <c r="S19" s="125">
        <v>773</v>
      </c>
      <c r="T19" s="125">
        <v>783</v>
      </c>
      <c r="U19" s="125">
        <v>821</v>
      </c>
      <c r="V19" s="125">
        <v>825</v>
      </c>
      <c r="W19" s="125">
        <v>767</v>
      </c>
      <c r="X19" s="125">
        <v>772</v>
      </c>
      <c r="Y19" s="125">
        <v>792</v>
      </c>
      <c r="Z19" s="125">
        <v>730</v>
      </c>
      <c r="AA19" s="125">
        <v>737</v>
      </c>
      <c r="AB19" s="125">
        <v>732</v>
      </c>
      <c r="AC19" s="125">
        <v>733</v>
      </c>
      <c r="AD19" s="125">
        <v>838</v>
      </c>
      <c r="AE19" s="125">
        <v>842</v>
      </c>
      <c r="AF19" s="125">
        <v>832</v>
      </c>
      <c r="AG19" s="175">
        <v>227</v>
      </c>
      <c r="AH19" s="175">
        <v>225</v>
      </c>
      <c r="AI19" s="175">
        <v>223</v>
      </c>
      <c r="AJ19" s="9">
        <v>290</v>
      </c>
      <c r="AK19" s="9">
        <v>215</v>
      </c>
      <c r="AL19" s="9">
        <v>212</v>
      </c>
      <c r="AM19" s="9">
        <v>210</v>
      </c>
      <c r="AN19" s="9">
        <v>207</v>
      </c>
      <c r="AO19" s="9">
        <v>199</v>
      </c>
      <c r="AP19" s="9">
        <v>198</v>
      </c>
      <c r="AQ19" s="9">
        <v>197</v>
      </c>
    </row>
    <row r="20" spans="2:43" s="10" customFormat="1" ht="12.75" customHeight="1">
      <c r="B20" s="8" t="s">
        <v>169</v>
      </c>
      <c r="C20" s="174">
        <v>287</v>
      </c>
      <c r="D20" s="174">
        <v>131</v>
      </c>
      <c r="E20" s="174">
        <v>166</v>
      </c>
      <c r="F20" s="174">
        <v>272</v>
      </c>
      <c r="G20" s="125">
        <v>279</v>
      </c>
      <c r="H20" s="125">
        <v>284</v>
      </c>
      <c r="I20" s="125">
        <v>312</v>
      </c>
      <c r="J20" s="125">
        <v>322</v>
      </c>
      <c r="K20" s="125">
        <v>232</v>
      </c>
      <c r="L20" s="125">
        <v>227</v>
      </c>
      <c r="M20" s="125">
        <v>245</v>
      </c>
      <c r="N20" s="125">
        <v>250</v>
      </c>
      <c r="O20" s="125">
        <v>251</v>
      </c>
      <c r="P20" s="125">
        <v>252</v>
      </c>
      <c r="Q20" s="125">
        <v>46</v>
      </c>
      <c r="R20" s="125">
        <v>45</v>
      </c>
      <c r="S20" s="125">
        <v>146</v>
      </c>
      <c r="T20" s="125">
        <v>45</v>
      </c>
      <c r="U20" s="125">
        <v>166</v>
      </c>
      <c r="V20" s="125">
        <v>57</v>
      </c>
      <c r="W20" s="125">
        <v>59</v>
      </c>
      <c r="X20" s="125">
        <v>67</v>
      </c>
      <c r="Y20" s="125">
        <v>41</v>
      </c>
      <c r="Z20" s="125">
        <v>40</v>
      </c>
      <c r="AA20" s="125">
        <v>40</v>
      </c>
      <c r="AB20" s="125">
        <v>42</v>
      </c>
      <c r="AC20" s="125">
        <v>43</v>
      </c>
      <c r="AD20" s="125">
        <v>84</v>
      </c>
      <c r="AE20" s="125">
        <v>87</v>
      </c>
      <c r="AF20" s="125">
        <v>83</v>
      </c>
      <c r="AG20" s="175">
        <v>38</v>
      </c>
      <c r="AH20" s="175">
        <v>37</v>
      </c>
      <c r="AI20" s="175">
        <v>37</v>
      </c>
      <c r="AJ20" s="9">
        <v>36</v>
      </c>
      <c r="AK20" s="9">
        <v>28</v>
      </c>
      <c r="AL20" s="9">
        <v>28</v>
      </c>
      <c r="AM20" s="9">
        <v>28</v>
      </c>
      <c r="AN20" s="9">
        <v>27</v>
      </c>
      <c r="AO20" s="9">
        <v>27</v>
      </c>
      <c r="AP20" s="9">
        <v>27</v>
      </c>
      <c r="AQ20" s="9">
        <v>27</v>
      </c>
    </row>
    <row r="21" spans="2:43" s="16" customFormat="1" ht="12.75" customHeight="1">
      <c r="B21" s="14" t="s">
        <v>170</v>
      </c>
      <c r="C21" s="176">
        <v>3593</v>
      </c>
      <c r="D21" s="176">
        <v>3614</v>
      </c>
      <c r="E21" s="176">
        <v>3546</v>
      </c>
      <c r="F21" s="176">
        <v>3573</v>
      </c>
      <c r="G21" s="128">
        <v>3572</v>
      </c>
      <c r="H21" s="128">
        <v>3633</v>
      </c>
      <c r="I21" s="128">
        <v>3397</v>
      </c>
      <c r="J21" s="128">
        <v>3406</v>
      </c>
      <c r="K21" s="128">
        <v>3410</v>
      </c>
      <c r="L21" s="128">
        <v>3392</v>
      </c>
      <c r="M21" s="128">
        <v>3415</v>
      </c>
      <c r="N21" s="128">
        <v>3406</v>
      </c>
      <c r="O21" s="128">
        <v>3396</v>
      </c>
      <c r="P21" s="128">
        <v>3410</v>
      </c>
      <c r="Q21" s="128">
        <v>3157</v>
      </c>
      <c r="R21" s="128">
        <v>3174</v>
      </c>
      <c r="S21" s="128">
        <v>3185</v>
      </c>
      <c r="T21" s="128">
        <v>3186</v>
      </c>
      <c r="U21" s="128">
        <v>2925</v>
      </c>
      <c r="V21" s="128">
        <v>2955</v>
      </c>
      <c r="W21" s="128">
        <v>2991</v>
      </c>
      <c r="X21" s="128">
        <v>2986</v>
      </c>
      <c r="Y21" s="128">
        <v>2655</v>
      </c>
      <c r="Z21" s="128">
        <v>2676</v>
      </c>
      <c r="AA21" s="128">
        <v>2696</v>
      </c>
      <c r="AB21" s="128">
        <v>2691</v>
      </c>
      <c r="AC21" s="128">
        <v>2651</v>
      </c>
      <c r="AD21" s="128">
        <v>2628</v>
      </c>
      <c r="AE21" s="128">
        <v>2559</v>
      </c>
      <c r="AF21" s="128">
        <v>2561</v>
      </c>
      <c r="AG21" s="177">
        <v>1464</v>
      </c>
      <c r="AH21" s="177">
        <v>1449</v>
      </c>
      <c r="AI21" s="177">
        <v>1470</v>
      </c>
      <c r="AJ21" s="15">
        <v>1449</v>
      </c>
      <c r="AK21" s="15">
        <v>1393</v>
      </c>
      <c r="AL21" s="15">
        <v>1415</v>
      </c>
      <c r="AM21" s="15">
        <v>1434</v>
      </c>
      <c r="AN21" s="15">
        <v>1434</v>
      </c>
      <c r="AO21" s="15">
        <v>1423</v>
      </c>
      <c r="AP21" s="15">
        <v>1359</v>
      </c>
      <c r="AQ21" s="15">
        <v>1377</v>
      </c>
    </row>
    <row r="22" spans="2:43" s="13" customFormat="1" ht="24" customHeight="1">
      <c r="B22" s="11" t="s">
        <v>171</v>
      </c>
      <c r="C22" s="185">
        <v>11732</v>
      </c>
      <c r="D22" s="185">
        <v>12068</v>
      </c>
      <c r="E22" s="185">
        <v>12745</v>
      </c>
      <c r="F22" s="185">
        <v>18408</v>
      </c>
      <c r="G22" s="89">
        <v>12541</v>
      </c>
      <c r="H22" s="89">
        <v>11831</v>
      </c>
      <c r="I22" s="89">
        <v>11345</v>
      </c>
      <c r="J22" s="89">
        <v>11413</v>
      </c>
      <c r="K22" s="89">
        <v>10737</v>
      </c>
      <c r="L22" s="89">
        <v>7989</v>
      </c>
      <c r="M22" s="89">
        <v>8012</v>
      </c>
      <c r="N22" s="89">
        <v>7295</v>
      </c>
      <c r="O22" s="89">
        <v>7303</v>
      </c>
      <c r="P22" s="89">
        <v>7127</v>
      </c>
      <c r="Q22" s="89">
        <v>6728</v>
      </c>
      <c r="R22" s="89">
        <v>6996</v>
      </c>
      <c r="S22" s="89">
        <v>7123</v>
      </c>
      <c r="T22" s="89">
        <v>7041</v>
      </c>
      <c r="U22" s="89">
        <v>7449</v>
      </c>
      <c r="V22" s="89">
        <v>7583</v>
      </c>
      <c r="W22" s="89">
        <v>7661</v>
      </c>
      <c r="X22" s="89">
        <v>8497</v>
      </c>
      <c r="Y22" s="89">
        <v>8054</v>
      </c>
      <c r="Z22" s="89">
        <v>7496</v>
      </c>
      <c r="AA22" s="89">
        <v>7949</v>
      </c>
      <c r="AB22" s="89">
        <v>8662</v>
      </c>
      <c r="AC22" s="89">
        <v>9148</v>
      </c>
      <c r="AD22" s="89">
        <v>9390</v>
      </c>
      <c r="AE22" s="89">
        <v>10361</v>
      </c>
      <c r="AF22" s="89">
        <v>8881</v>
      </c>
      <c r="AG22" s="12">
        <v>2004</v>
      </c>
      <c r="AH22" s="12">
        <v>1991</v>
      </c>
      <c r="AI22" s="12">
        <v>2234</v>
      </c>
      <c r="AJ22" s="12">
        <v>2594</v>
      </c>
      <c r="AK22" s="12">
        <v>2450</v>
      </c>
      <c r="AL22" s="12">
        <v>2448</v>
      </c>
      <c r="AM22" s="12">
        <v>2466</v>
      </c>
      <c r="AN22" s="13">
        <v>2466</v>
      </c>
      <c r="AO22" s="13">
        <v>2598</v>
      </c>
      <c r="AP22" s="13">
        <v>2696</v>
      </c>
      <c r="AQ22" s="13">
        <v>2675</v>
      </c>
    </row>
    <row r="23" spans="2:43" s="10" customFormat="1" ht="12.75" customHeight="1">
      <c r="B23" s="8" t="s">
        <v>167</v>
      </c>
      <c r="C23" s="123">
        <v>1082</v>
      </c>
      <c r="D23" s="123">
        <v>624</v>
      </c>
      <c r="E23" s="174">
        <v>1031</v>
      </c>
      <c r="F23" s="174">
        <v>2338</v>
      </c>
      <c r="G23" s="125">
        <v>1839</v>
      </c>
      <c r="H23" s="125">
        <v>1894</v>
      </c>
      <c r="I23" s="125">
        <v>1275</v>
      </c>
      <c r="J23" s="125">
        <v>846</v>
      </c>
      <c r="K23" s="125">
        <v>46</v>
      </c>
      <c r="L23" s="125">
        <v>1551</v>
      </c>
      <c r="M23" s="125">
        <v>1544</v>
      </c>
      <c r="N23" s="125">
        <v>1843</v>
      </c>
      <c r="O23" s="125">
        <v>2142</v>
      </c>
      <c r="P23" s="125">
        <v>1142</v>
      </c>
      <c r="Q23" s="125">
        <v>1541</v>
      </c>
      <c r="R23" s="125">
        <v>1988</v>
      </c>
      <c r="S23" s="125">
        <v>1387</v>
      </c>
      <c r="T23" s="125">
        <v>1368</v>
      </c>
      <c r="U23" s="125">
        <v>1384</v>
      </c>
      <c r="V23" s="125">
        <v>2445</v>
      </c>
      <c r="W23" s="125">
        <v>2324</v>
      </c>
      <c r="X23" s="125">
        <v>2417</v>
      </c>
      <c r="Y23" s="125">
        <v>2572</v>
      </c>
      <c r="Z23" s="125">
        <v>3435</v>
      </c>
      <c r="AA23" s="125">
        <v>3085</v>
      </c>
      <c r="AB23" s="125">
        <v>2958</v>
      </c>
      <c r="AC23" s="125">
        <v>1999</v>
      </c>
      <c r="AD23" s="125">
        <v>1943</v>
      </c>
      <c r="AE23" s="125">
        <v>1066</v>
      </c>
      <c r="AF23" s="125">
        <v>2700</v>
      </c>
      <c r="AG23" s="175">
        <v>1014</v>
      </c>
      <c r="AH23" s="175">
        <v>1014</v>
      </c>
      <c r="AI23" s="175">
        <v>300</v>
      </c>
      <c r="AJ23" s="9">
        <v>0</v>
      </c>
      <c r="AK23" s="9">
        <v>0</v>
      </c>
      <c r="AL23" s="9">
        <v>150</v>
      </c>
      <c r="AM23" s="9">
        <v>150</v>
      </c>
      <c r="AN23" s="9">
        <v>150</v>
      </c>
      <c r="AO23" s="9">
        <v>200</v>
      </c>
      <c r="AP23" s="9">
        <v>100</v>
      </c>
      <c r="AQ23" s="9">
        <v>500</v>
      </c>
    </row>
    <row r="24" spans="2:43" s="10" customFormat="1" ht="12.75" customHeight="1">
      <c r="B24" s="8" t="s">
        <v>172</v>
      </c>
      <c r="C24" s="174">
        <v>2915</v>
      </c>
      <c r="D24" s="174">
        <v>2937</v>
      </c>
      <c r="E24" s="174">
        <v>2804</v>
      </c>
      <c r="F24" s="174">
        <v>3577</v>
      </c>
      <c r="G24" s="125">
        <v>3617</v>
      </c>
      <c r="H24" s="125">
        <v>3825</v>
      </c>
      <c r="I24" s="125">
        <v>3964</v>
      </c>
      <c r="J24" s="125">
        <v>3622</v>
      </c>
      <c r="K24" s="125">
        <v>3332</v>
      </c>
      <c r="L24" s="125">
        <v>3294</v>
      </c>
      <c r="M24" s="125">
        <v>3215</v>
      </c>
      <c r="N24" s="125">
        <v>2765</v>
      </c>
      <c r="O24" s="125">
        <v>2454</v>
      </c>
      <c r="P24" s="125">
        <v>3049</v>
      </c>
      <c r="Q24" s="125">
        <v>2531</v>
      </c>
      <c r="R24" s="125">
        <v>2556</v>
      </c>
      <c r="S24" s="125">
        <v>2293</v>
      </c>
      <c r="T24" s="125">
        <v>2679</v>
      </c>
      <c r="U24" s="125">
        <v>2610</v>
      </c>
      <c r="V24" s="125">
        <v>2551</v>
      </c>
      <c r="W24" s="125">
        <v>2524</v>
      </c>
      <c r="X24" s="125">
        <v>2514</v>
      </c>
      <c r="Y24" s="125">
        <v>2363</v>
      </c>
      <c r="Z24" s="125">
        <v>2283</v>
      </c>
      <c r="AA24" s="125">
        <v>1748</v>
      </c>
      <c r="AB24" s="125">
        <v>1745</v>
      </c>
      <c r="AC24" s="125">
        <v>1696</v>
      </c>
      <c r="AD24" s="125">
        <v>2487</v>
      </c>
      <c r="AE24" s="125">
        <v>2323</v>
      </c>
      <c r="AF24" s="125">
        <v>2549</v>
      </c>
      <c r="AG24" s="175">
        <v>1861</v>
      </c>
      <c r="AH24" s="175">
        <v>1345</v>
      </c>
      <c r="AI24" s="175">
        <v>1056</v>
      </c>
      <c r="AJ24" s="9">
        <v>1227</v>
      </c>
      <c r="AK24" s="9">
        <v>1122</v>
      </c>
      <c r="AL24" s="9">
        <v>1060</v>
      </c>
      <c r="AM24" s="9">
        <v>970</v>
      </c>
      <c r="AN24" s="9">
        <v>1157</v>
      </c>
      <c r="AO24" s="9">
        <v>932</v>
      </c>
      <c r="AP24" s="9">
        <v>926</v>
      </c>
      <c r="AQ24" s="9">
        <v>1039</v>
      </c>
    </row>
    <row r="25" spans="2:43" s="10" customFormat="1" ht="12.75" customHeight="1">
      <c r="B25" s="8" t="s">
        <v>173</v>
      </c>
      <c r="C25" s="174">
        <v>2411</v>
      </c>
      <c r="D25" s="174">
        <v>1833</v>
      </c>
      <c r="E25" s="174">
        <v>2708</v>
      </c>
      <c r="F25" s="174">
        <v>2629</v>
      </c>
      <c r="G25" s="125">
        <v>1946</v>
      </c>
      <c r="H25" s="125">
        <v>1809</v>
      </c>
      <c r="I25" s="125">
        <v>1932</v>
      </c>
      <c r="J25" s="125">
        <v>1905</v>
      </c>
      <c r="K25" s="125">
        <v>1964</v>
      </c>
      <c r="L25" s="125">
        <v>1551</v>
      </c>
      <c r="M25" s="125">
        <v>1407</v>
      </c>
      <c r="N25" s="125">
        <v>1635</v>
      </c>
      <c r="O25" s="125">
        <v>1644</v>
      </c>
      <c r="P25" s="125">
        <v>1514</v>
      </c>
      <c r="Q25" s="125">
        <v>1616</v>
      </c>
      <c r="R25" s="125">
        <v>1515</v>
      </c>
      <c r="S25" s="125">
        <v>1440</v>
      </c>
      <c r="T25" s="125">
        <v>1577</v>
      </c>
      <c r="U25" s="125">
        <v>1456</v>
      </c>
      <c r="V25" s="125">
        <v>1380</v>
      </c>
      <c r="W25" s="125">
        <v>1647</v>
      </c>
      <c r="X25" s="125">
        <v>1577</v>
      </c>
      <c r="Y25" s="125">
        <v>1544</v>
      </c>
      <c r="Z25" s="125">
        <v>1459</v>
      </c>
      <c r="AA25" s="125">
        <v>1780</v>
      </c>
      <c r="AB25" s="125">
        <v>1658</v>
      </c>
      <c r="AC25" s="125">
        <v>1545</v>
      </c>
      <c r="AD25" s="125">
        <v>1190</v>
      </c>
      <c r="AE25" s="125">
        <v>1163</v>
      </c>
      <c r="AF25" s="125">
        <v>1158</v>
      </c>
      <c r="AG25" s="175">
        <v>660</v>
      </c>
      <c r="AH25" s="175">
        <v>722</v>
      </c>
      <c r="AI25" s="175">
        <v>596</v>
      </c>
      <c r="AJ25" s="9">
        <v>691</v>
      </c>
      <c r="AK25" s="9">
        <v>866</v>
      </c>
      <c r="AL25" s="9">
        <v>783</v>
      </c>
      <c r="AM25" s="9">
        <v>972</v>
      </c>
      <c r="AN25" s="9">
        <v>790</v>
      </c>
      <c r="AO25" s="9">
        <v>873</v>
      </c>
      <c r="AP25" s="9">
        <v>724</v>
      </c>
      <c r="AQ25" s="9">
        <v>686</v>
      </c>
    </row>
    <row r="26" spans="2:43" s="19" customFormat="1" ht="12.75" customHeight="1">
      <c r="B26" s="17" t="s">
        <v>210</v>
      </c>
      <c r="C26" s="174">
        <v>0</v>
      </c>
      <c r="D26" s="174">
        <v>0</v>
      </c>
      <c r="E26" s="174">
        <v>0</v>
      </c>
      <c r="F26" s="174">
        <v>5686</v>
      </c>
      <c r="G26" s="125">
        <v>0</v>
      </c>
      <c r="H26" s="125">
        <v>0</v>
      </c>
      <c r="I26" s="125">
        <v>0</v>
      </c>
      <c r="J26" s="125">
        <v>0</v>
      </c>
      <c r="K26" s="125">
        <v>0</v>
      </c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>
        <v>96</v>
      </c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86"/>
      <c r="AH26" s="186"/>
      <c r="AI26" s="186"/>
      <c r="AJ26" s="18"/>
      <c r="AK26" s="18"/>
      <c r="AL26" s="18"/>
      <c r="AM26" s="18"/>
      <c r="AN26" s="18"/>
      <c r="AO26" s="18"/>
      <c r="AP26" s="18"/>
      <c r="AQ26" s="18"/>
    </row>
    <row r="27" spans="2:43" s="13" customFormat="1" ht="24" customHeight="1">
      <c r="B27" s="11" t="s">
        <v>174</v>
      </c>
      <c r="C27" s="185">
        <v>6408</v>
      </c>
      <c r="D27" s="185">
        <v>5394</v>
      </c>
      <c r="E27" s="185">
        <v>6543</v>
      </c>
      <c r="F27" s="185">
        <v>14230</v>
      </c>
      <c r="G27" s="89">
        <v>7402</v>
      </c>
      <c r="H27" s="89">
        <v>7528</v>
      </c>
      <c r="I27" s="89">
        <v>7171</v>
      </c>
      <c r="J27" s="89">
        <v>6373</v>
      </c>
      <c r="K27" s="89">
        <v>5342</v>
      </c>
      <c r="L27" s="89">
        <v>6396</v>
      </c>
      <c r="M27" s="89">
        <v>6166</v>
      </c>
      <c r="N27" s="89">
        <v>6243</v>
      </c>
      <c r="O27" s="89">
        <v>6240</v>
      </c>
      <c r="P27" s="89">
        <v>5705</v>
      </c>
      <c r="Q27" s="89">
        <v>5688</v>
      </c>
      <c r="R27" s="89">
        <v>6059</v>
      </c>
      <c r="S27" s="89">
        <v>5120</v>
      </c>
      <c r="T27" s="89">
        <v>5624</v>
      </c>
      <c r="U27" s="89">
        <v>5450</v>
      </c>
      <c r="V27" s="89">
        <v>6472</v>
      </c>
      <c r="W27" s="89">
        <v>6495</v>
      </c>
      <c r="X27" s="89">
        <v>6508</v>
      </c>
      <c r="Y27" s="89">
        <v>6479</v>
      </c>
      <c r="Z27" s="89">
        <v>7177</v>
      </c>
      <c r="AA27" s="89">
        <v>6613</v>
      </c>
      <c r="AB27" s="89">
        <v>6361</v>
      </c>
      <c r="AC27" s="89">
        <v>5240</v>
      </c>
      <c r="AD27" s="89">
        <v>5620</v>
      </c>
      <c r="AE27" s="89">
        <v>4552</v>
      </c>
      <c r="AF27" s="89">
        <v>6407</v>
      </c>
      <c r="AG27" s="12">
        <v>3535</v>
      </c>
      <c r="AH27" s="12">
        <v>3081</v>
      </c>
      <c r="AI27" s="12">
        <v>1952</v>
      </c>
      <c r="AJ27" s="12">
        <v>1918</v>
      </c>
      <c r="AK27" s="12">
        <v>1988</v>
      </c>
      <c r="AL27" s="12">
        <v>1993</v>
      </c>
      <c r="AM27" s="12">
        <v>2092</v>
      </c>
      <c r="AN27" s="13">
        <v>2097</v>
      </c>
      <c r="AO27" s="13">
        <v>2005</v>
      </c>
      <c r="AP27" s="13">
        <v>1750</v>
      </c>
      <c r="AQ27" s="13">
        <v>2225</v>
      </c>
    </row>
    <row r="28" spans="2:43" s="22" customFormat="1" ht="24" customHeight="1">
      <c r="B28" s="20" t="s">
        <v>175</v>
      </c>
      <c r="C28" s="184">
        <v>37291</v>
      </c>
      <c r="D28" s="184">
        <v>36924</v>
      </c>
      <c r="E28" s="184">
        <v>38586</v>
      </c>
      <c r="F28" s="184">
        <v>46307</v>
      </c>
      <c r="G28" s="90">
        <v>34528</v>
      </c>
      <c r="H28" s="90">
        <v>33714</v>
      </c>
      <c r="I28" s="90">
        <v>32447</v>
      </c>
      <c r="J28" s="90">
        <v>31213</v>
      </c>
      <c r="K28" s="90">
        <v>30392</v>
      </c>
      <c r="L28" s="90">
        <v>28196</v>
      </c>
      <c r="M28" s="90">
        <v>27662</v>
      </c>
      <c r="N28" s="90">
        <v>26491</v>
      </c>
      <c r="O28" s="90">
        <v>26963</v>
      </c>
      <c r="P28" s="90">
        <v>25854</v>
      </c>
      <c r="Q28" s="90">
        <v>25152</v>
      </c>
      <c r="R28" s="90">
        <v>25287</v>
      </c>
      <c r="S28" s="90">
        <v>25057</v>
      </c>
      <c r="T28" s="90">
        <v>25083</v>
      </c>
      <c r="U28" s="90">
        <v>24632</v>
      </c>
      <c r="V28" s="90">
        <v>25033</v>
      </c>
      <c r="W28" s="90">
        <v>25371</v>
      </c>
      <c r="X28" s="90">
        <v>25709</v>
      </c>
      <c r="Y28" s="90">
        <v>24882</v>
      </c>
      <c r="Z28" s="90">
        <v>24765</v>
      </c>
      <c r="AA28" s="90">
        <v>24847</v>
      </c>
      <c r="AB28" s="90">
        <v>24940</v>
      </c>
      <c r="AC28" s="90">
        <v>24163</v>
      </c>
      <c r="AD28" s="90">
        <v>24493</v>
      </c>
      <c r="AE28" s="90">
        <v>24595</v>
      </c>
      <c r="AF28" s="90">
        <v>24723</v>
      </c>
      <c r="AG28" s="21">
        <v>10317</v>
      </c>
      <c r="AH28" s="21">
        <v>9780</v>
      </c>
      <c r="AI28" s="21">
        <v>9170</v>
      </c>
      <c r="AJ28" s="21">
        <v>9335</v>
      </c>
      <c r="AK28" s="21">
        <v>9236</v>
      </c>
      <c r="AL28" s="21">
        <v>9083</v>
      </c>
      <c r="AM28" s="21">
        <v>9427</v>
      </c>
      <c r="AN28" s="22">
        <v>9200</v>
      </c>
      <c r="AO28" s="22">
        <v>9008</v>
      </c>
      <c r="AP28" s="22">
        <v>8595</v>
      </c>
      <c r="AQ28" s="22">
        <v>9008</v>
      </c>
    </row>
    <row r="29" ht="12.75"/>
    <row r="30" ht="12.75"/>
    <row r="31" ht="12.75"/>
    <row r="32" ht="12.75"/>
    <row r="33" ht="12.75"/>
    <row r="34" ht="12.75"/>
    <row r="35" ht="12.75"/>
    <row r="36" ht="12.75"/>
  </sheetData>
  <sheetProtection/>
  <mergeCells count="8">
    <mergeCell ref="D2:G2"/>
    <mergeCell ref="H2:K2"/>
    <mergeCell ref="L2:O2"/>
    <mergeCell ref="P2:S2"/>
    <mergeCell ref="T2:W2"/>
    <mergeCell ref="X2:AA2"/>
    <mergeCell ref="AB2:AE2"/>
    <mergeCell ref="AF2:AI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20">
    <tabColor rgb="FFFFC000"/>
    <outlinePr summaryBelow="0" summaryRight="0"/>
  </sheetPr>
  <dimension ref="B1:L18"/>
  <sheetViews>
    <sheetView showGridLines="0" zoomScalePageLayoutView="0" workbookViewId="0" topLeftCell="B1">
      <selection activeCell="D20" sqref="D20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12" width="8.7109375" style="2" customWidth="1"/>
  </cols>
  <sheetData>
    <row r="1" ht="23.25" customHeight="1">
      <c r="B1" s="1" t="s">
        <v>211</v>
      </c>
    </row>
    <row r="2" spans="2:12" ht="23.25" customHeight="1">
      <c r="B2" s="3" t="s">
        <v>6</v>
      </c>
      <c r="H2" s="2" t="s">
        <v>1</v>
      </c>
      <c r="L2" s="2" t="s">
        <v>1</v>
      </c>
    </row>
    <row r="3" spans="2:12" s="7" customFormat="1" ht="25.5" customHeight="1">
      <c r="B3" s="5" t="s">
        <v>7</v>
      </c>
      <c r="C3" s="62" t="s">
        <v>145</v>
      </c>
      <c r="D3" s="62" t="s">
        <v>146</v>
      </c>
      <c r="E3" s="62" t="s">
        <v>147</v>
      </c>
      <c r="F3" s="62" t="s">
        <v>148</v>
      </c>
      <c r="G3" s="62" t="s">
        <v>149</v>
      </c>
      <c r="H3" s="62" t="s">
        <v>150</v>
      </c>
      <c r="I3" s="62" t="s">
        <v>151</v>
      </c>
      <c r="J3" s="62" t="s">
        <v>152</v>
      </c>
      <c r="K3" s="62" t="s">
        <v>153</v>
      </c>
      <c r="L3" s="62" t="s">
        <v>154</v>
      </c>
    </row>
    <row r="4" spans="2:12" s="188" customFormat="1" ht="12.75" customHeight="1">
      <c r="B4" s="187" t="s">
        <v>212</v>
      </c>
      <c r="C4" s="188">
        <v>14355</v>
      </c>
      <c r="D4" s="170">
        <v>13811</v>
      </c>
      <c r="E4" s="170">
        <v>13022</v>
      </c>
      <c r="F4" s="170">
        <v>12418</v>
      </c>
      <c r="G4" s="170">
        <v>10704</v>
      </c>
      <c r="H4" s="170">
        <v>9917</v>
      </c>
      <c r="I4" s="170">
        <v>9435</v>
      </c>
      <c r="J4" s="170">
        <v>4823</v>
      </c>
      <c r="K4" s="64">
        <v>4637</v>
      </c>
      <c r="L4" s="64">
        <v>3995</v>
      </c>
    </row>
    <row r="5" spans="2:12" s="188" customFormat="1" ht="12.75" customHeight="1">
      <c r="B5" s="189" t="s">
        <v>213</v>
      </c>
      <c r="C5" s="188">
        <v>-5</v>
      </c>
      <c r="D5" s="170"/>
      <c r="E5" s="170"/>
      <c r="F5" s="170"/>
      <c r="G5" s="170"/>
      <c r="H5" s="170"/>
      <c r="I5" s="170"/>
      <c r="J5" s="170"/>
      <c r="K5" s="64"/>
      <c r="L5" s="64"/>
    </row>
    <row r="6" spans="2:12" s="10" customFormat="1" ht="12.75" customHeight="1">
      <c r="B6" s="8" t="s">
        <v>108</v>
      </c>
      <c r="C6" s="10">
        <v>5995</v>
      </c>
      <c r="D6" s="125">
        <v>1465</v>
      </c>
      <c r="E6" s="125">
        <v>1712</v>
      </c>
      <c r="F6" s="125">
        <v>1637</v>
      </c>
      <c r="G6" s="125">
        <v>2430</v>
      </c>
      <c r="H6" s="125">
        <v>1248</v>
      </c>
      <c r="I6" s="125">
        <v>848</v>
      </c>
      <c r="J6" s="125">
        <v>627</v>
      </c>
      <c r="K6" s="125">
        <v>593</v>
      </c>
      <c r="L6" s="9">
        <v>689</v>
      </c>
    </row>
    <row r="7" spans="2:12" s="10" customFormat="1" ht="12.75" customHeight="1">
      <c r="B7" s="8" t="s">
        <v>214</v>
      </c>
      <c r="C7" s="129">
        <v>0</v>
      </c>
      <c r="D7" s="129">
        <v>0</v>
      </c>
      <c r="E7" s="129">
        <v>0</v>
      </c>
      <c r="F7" s="129">
        <v>0</v>
      </c>
      <c r="G7" s="129">
        <v>0</v>
      </c>
      <c r="H7" s="129">
        <v>0</v>
      </c>
      <c r="I7" s="129">
        <v>0</v>
      </c>
      <c r="J7" s="125">
        <v>43</v>
      </c>
      <c r="K7" s="129">
        <v>0</v>
      </c>
      <c r="L7" s="129">
        <v>0</v>
      </c>
    </row>
    <row r="8" spans="2:12" s="10" customFormat="1" ht="12.75" customHeight="1">
      <c r="B8" s="8" t="s">
        <v>215</v>
      </c>
      <c r="C8" s="129">
        <v>0</v>
      </c>
      <c r="D8" s="129">
        <v>0</v>
      </c>
      <c r="E8" s="129">
        <v>0</v>
      </c>
      <c r="F8" s="129">
        <v>0</v>
      </c>
      <c r="G8" s="129">
        <v>0</v>
      </c>
      <c r="H8" s="129">
        <v>0</v>
      </c>
      <c r="I8" s="129">
        <v>0</v>
      </c>
      <c r="J8" s="129">
        <v>2367</v>
      </c>
      <c r="K8" s="129">
        <v>0</v>
      </c>
      <c r="L8" s="129">
        <v>0</v>
      </c>
    </row>
    <row r="9" spans="2:12" s="10" customFormat="1" ht="12.75" customHeight="1">
      <c r="B9" s="8" t="s">
        <v>135</v>
      </c>
      <c r="C9" s="129">
        <v>0</v>
      </c>
      <c r="D9" s="129">
        <v>0</v>
      </c>
      <c r="E9" s="129">
        <v>0</v>
      </c>
      <c r="F9" s="129">
        <v>0</v>
      </c>
      <c r="G9" s="129">
        <v>0</v>
      </c>
      <c r="H9" s="129">
        <v>0</v>
      </c>
      <c r="I9" s="129">
        <v>42</v>
      </c>
      <c r="J9" s="129">
        <v>1935</v>
      </c>
      <c r="K9" s="129">
        <v>0</v>
      </c>
      <c r="L9" s="130">
        <v>0</v>
      </c>
    </row>
    <row r="10" spans="2:12" s="10" customFormat="1" ht="12.75" customHeight="1">
      <c r="B10" s="8" t="s">
        <v>216</v>
      </c>
      <c r="C10" s="10">
        <v>6</v>
      </c>
      <c r="D10" s="129">
        <v>10</v>
      </c>
      <c r="E10" s="129">
        <v>10</v>
      </c>
      <c r="F10" s="129">
        <v>11</v>
      </c>
      <c r="G10" s="129">
        <v>11</v>
      </c>
      <c r="H10" s="129">
        <v>4</v>
      </c>
      <c r="I10" s="129">
        <v>5</v>
      </c>
      <c r="J10" s="129">
        <v>1</v>
      </c>
      <c r="K10" s="129">
        <v>2</v>
      </c>
      <c r="L10" s="130">
        <v>5</v>
      </c>
    </row>
    <row r="11" spans="2:12" s="10" customFormat="1" ht="12.75" customHeight="1">
      <c r="B11" s="8" t="s">
        <v>132</v>
      </c>
      <c r="C11" s="129">
        <v>0</v>
      </c>
      <c r="D11" s="129">
        <v>-41</v>
      </c>
      <c r="E11" s="129">
        <v>-41</v>
      </c>
      <c r="F11" s="129">
        <v>0</v>
      </c>
      <c r="G11" s="129">
        <v>0</v>
      </c>
      <c r="H11" s="129">
        <v>0</v>
      </c>
      <c r="I11" s="129">
        <v>0</v>
      </c>
      <c r="J11" s="129">
        <v>0</v>
      </c>
      <c r="K11" s="129">
        <v>0</v>
      </c>
      <c r="L11" s="129">
        <v>0</v>
      </c>
    </row>
    <row r="12" spans="2:12" s="19" customFormat="1" ht="12.75" customHeight="1">
      <c r="B12" s="8" t="s">
        <v>133</v>
      </c>
      <c r="C12" s="19">
        <v>-889</v>
      </c>
      <c r="D12" s="137">
        <v>-890</v>
      </c>
      <c r="E12" s="137">
        <v>-891</v>
      </c>
      <c r="F12" s="137">
        <v>-880</v>
      </c>
      <c r="G12" s="137">
        <v>-651</v>
      </c>
      <c r="H12" s="137">
        <v>-465</v>
      </c>
      <c r="I12" s="137">
        <v>-413</v>
      </c>
      <c r="J12" s="137">
        <v>-361</v>
      </c>
      <c r="K12" s="137">
        <v>-361</v>
      </c>
      <c r="L12" s="18">
        <v>-52</v>
      </c>
    </row>
    <row r="13" spans="2:12" s="16" customFormat="1" ht="12.75" customHeight="1">
      <c r="B13" s="14" t="s">
        <v>134</v>
      </c>
      <c r="C13" s="129">
        <v>0</v>
      </c>
      <c r="D13" s="129">
        <v>0</v>
      </c>
      <c r="E13" s="128">
        <v>-1</v>
      </c>
      <c r="F13" s="128">
        <v>-164</v>
      </c>
      <c r="G13" s="128">
        <v>-76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</row>
    <row r="14" spans="2:12" s="10" customFormat="1" ht="24" customHeight="1">
      <c r="B14" s="20" t="s">
        <v>217</v>
      </c>
      <c r="C14" s="190">
        <v>19462</v>
      </c>
      <c r="D14" s="89">
        <v>14355</v>
      </c>
      <c r="E14" s="90">
        <v>13811</v>
      </c>
      <c r="F14" s="90">
        <v>13022</v>
      </c>
      <c r="G14" s="90">
        <v>12418</v>
      </c>
      <c r="H14" s="90">
        <v>10704</v>
      </c>
      <c r="I14" s="89">
        <v>9917</v>
      </c>
      <c r="J14" s="89">
        <v>9435</v>
      </c>
      <c r="K14" s="89">
        <v>4871</v>
      </c>
      <c r="L14" s="68">
        <v>4637</v>
      </c>
    </row>
    <row r="15" spans="2:12" s="10" customFormat="1" ht="12.75" customHeight="1">
      <c r="B15" s="20" t="s">
        <v>218</v>
      </c>
      <c r="C15" s="10" t="s">
        <v>24</v>
      </c>
      <c r="D15" s="125"/>
      <c r="E15" s="125"/>
      <c r="F15" s="125"/>
      <c r="G15" s="125"/>
      <c r="H15" s="125" t="s">
        <v>24</v>
      </c>
      <c r="I15" s="125" t="s">
        <v>24</v>
      </c>
      <c r="J15" s="125"/>
      <c r="K15" s="125"/>
      <c r="L15" s="9"/>
    </row>
    <row r="16" spans="2:12" s="70" customFormat="1" ht="12.75" customHeight="1">
      <c r="B16" s="191" t="s">
        <v>25</v>
      </c>
      <c r="C16" s="70">
        <v>19462</v>
      </c>
      <c r="D16" s="94">
        <v>14355</v>
      </c>
      <c r="E16" s="94">
        <v>13811</v>
      </c>
      <c r="F16" s="94">
        <v>13021</v>
      </c>
      <c r="G16" s="94">
        <v>12253</v>
      </c>
      <c r="H16" s="94">
        <v>10615</v>
      </c>
      <c r="I16" s="94">
        <v>9856</v>
      </c>
      <c r="J16" s="94">
        <v>9391</v>
      </c>
      <c r="K16" s="94">
        <v>4871</v>
      </c>
      <c r="L16" s="93">
        <v>4637</v>
      </c>
    </row>
    <row r="17" spans="2:12" s="16" customFormat="1" ht="12.75" customHeight="1">
      <c r="B17" s="14" t="s">
        <v>26</v>
      </c>
      <c r="C17" s="47">
        <v>0</v>
      </c>
      <c r="D17" s="47">
        <v>0</v>
      </c>
      <c r="E17" s="47">
        <v>0</v>
      </c>
      <c r="F17" s="128">
        <v>1</v>
      </c>
      <c r="G17" s="128">
        <v>165</v>
      </c>
      <c r="H17" s="128">
        <v>89</v>
      </c>
      <c r="I17" s="128">
        <v>61</v>
      </c>
      <c r="J17" s="128">
        <v>44</v>
      </c>
      <c r="K17" s="128">
        <v>1</v>
      </c>
      <c r="L17" s="47">
        <v>0</v>
      </c>
    </row>
    <row r="18" spans="2:12" s="13" customFormat="1" ht="12.75">
      <c r="B18" s="11" t="s">
        <v>217</v>
      </c>
      <c r="C18" s="13">
        <v>19462</v>
      </c>
      <c r="D18" s="89">
        <v>14355</v>
      </c>
      <c r="E18" s="89">
        <v>13811</v>
      </c>
      <c r="F18" s="89">
        <v>13022</v>
      </c>
      <c r="G18" s="89">
        <v>12418</v>
      </c>
      <c r="H18" s="89">
        <v>10704</v>
      </c>
      <c r="I18" s="89">
        <v>9917</v>
      </c>
      <c r="J18" s="89">
        <v>9435</v>
      </c>
      <c r="K18" s="89">
        <v>4872</v>
      </c>
      <c r="L18" s="12">
        <v>4637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21">
    <tabColor rgb="FFFFC000"/>
    <outlinePr summaryBelow="0" summaryRight="0"/>
    <pageSetUpPr fitToPage="1"/>
  </sheetPr>
  <dimension ref="B1:AQ20"/>
  <sheetViews>
    <sheetView showGridLines="0" zoomScalePageLayoutView="0" workbookViewId="0" topLeftCell="B1">
      <selection activeCell="D10" sqref="D10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5" width="12.140625" style="4" customWidth="1"/>
    <col min="6" max="6" width="11.8515625" style="151" customWidth="1"/>
    <col min="7" max="17" width="11.8515625" style="4" customWidth="1"/>
    <col min="18" max="30" width="10.140625" style="4" customWidth="1"/>
    <col min="31" max="35" width="9.00390625" style="4" customWidth="1"/>
    <col min="36" max="43" width="8.7109375" style="2" customWidth="1"/>
  </cols>
  <sheetData>
    <row r="1" spans="2:35" ht="23.25" customHeight="1">
      <c r="B1" s="1" t="s">
        <v>211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2:43" ht="23.25" customHeight="1">
      <c r="B2" s="3" t="s">
        <v>45</v>
      </c>
      <c r="C2" s="38" t="s">
        <v>30</v>
      </c>
      <c r="D2" s="42" t="s">
        <v>31</v>
      </c>
      <c r="E2" s="42"/>
      <c r="F2" s="42"/>
      <c r="G2" s="42"/>
      <c r="H2" s="42" t="s">
        <v>32</v>
      </c>
      <c r="I2" s="42"/>
      <c r="J2" s="42"/>
      <c r="K2" s="42"/>
      <c r="L2" s="42" t="s">
        <v>33</v>
      </c>
      <c r="M2" s="42"/>
      <c r="N2" s="42"/>
      <c r="O2" s="42"/>
      <c r="P2" s="42" t="s">
        <v>34</v>
      </c>
      <c r="Q2" s="42"/>
      <c r="R2" s="42"/>
      <c r="S2" s="42"/>
      <c r="T2" s="42" t="s">
        <v>35</v>
      </c>
      <c r="U2" s="42"/>
      <c r="V2" s="42"/>
      <c r="W2" s="42"/>
      <c r="X2" s="42" t="s">
        <v>36</v>
      </c>
      <c r="Y2" s="42"/>
      <c r="Z2" s="42"/>
      <c r="AA2" s="42"/>
      <c r="AB2" s="42" t="s">
        <v>2</v>
      </c>
      <c r="AC2" s="42"/>
      <c r="AD2" s="42"/>
      <c r="AE2" s="42"/>
      <c r="AF2" s="42" t="s">
        <v>3</v>
      </c>
      <c r="AG2" s="42"/>
      <c r="AH2" s="42"/>
      <c r="AI2" s="42"/>
      <c r="AJ2" s="42" t="s">
        <v>4</v>
      </c>
      <c r="AK2" s="42"/>
      <c r="AL2" s="42"/>
      <c r="AM2" s="42"/>
      <c r="AN2" s="42" t="s">
        <v>5</v>
      </c>
      <c r="AO2" s="42"/>
      <c r="AP2" s="42"/>
      <c r="AQ2" s="42"/>
    </row>
    <row r="3" spans="2:43" s="7" customFormat="1" ht="12.75">
      <c r="B3" s="5" t="s">
        <v>7</v>
      </c>
      <c r="C3" s="192" t="s">
        <v>46</v>
      </c>
      <c r="D3" s="192" t="s">
        <v>47</v>
      </c>
      <c r="E3" s="192" t="s">
        <v>48</v>
      </c>
      <c r="F3" s="108" t="s">
        <v>49</v>
      </c>
      <c r="G3" s="7" t="s">
        <v>46</v>
      </c>
      <c r="H3" s="193" t="s">
        <v>47</v>
      </c>
      <c r="I3" s="7" t="s">
        <v>48</v>
      </c>
      <c r="J3" s="7" t="s">
        <v>49</v>
      </c>
      <c r="K3" s="7" t="s">
        <v>46</v>
      </c>
      <c r="L3" s="7" t="s">
        <v>47</v>
      </c>
      <c r="M3" s="7" t="s">
        <v>48</v>
      </c>
      <c r="N3" s="7" t="s">
        <v>49</v>
      </c>
      <c r="O3" s="7" t="s">
        <v>46</v>
      </c>
      <c r="P3" s="7" t="s">
        <v>47</v>
      </c>
      <c r="Q3" s="7" t="s">
        <v>48</v>
      </c>
      <c r="R3" s="7" t="s">
        <v>49</v>
      </c>
      <c r="S3" s="7" t="s">
        <v>46</v>
      </c>
      <c r="T3" s="7" t="s">
        <v>47</v>
      </c>
      <c r="U3" s="7" t="s">
        <v>48</v>
      </c>
      <c r="V3" s="7" t="s">
        <v>49</v>
      </c>
      <c r="W3" s="7" t="s">
        <v>46</v>
      </c>
      <c r="X3" s="7" t="s">
        <v>47</v>
      </c>
      <c r="Y3" s="7" t="s">
        <v>48</v>
      </c>
      <c r="Z3" s="7" t="s">
        <v>49</v>
      </c>
      <c r="AA3" s="7" t="s">
        <v>46</v>
      </c>
      <c r="AB3" s="7" t="s">
        <v>47</v>
      </c>
      <c r="AC3" s="7" t="s">
        <v>48</v>
      </c>
      <c r="AD3" s="7" t="s">
        <v>49</v>
      </c>
      <c r="AE3" s="7" t="s">
        <v>46</v>
      </c>
      <c r="AF3" s="7" t="s">
        <v>47</v>
      </c>
      <c r="AG3" s="7" t="s">
        <v>48</v>
      </c>
      <c r="AH3" s="7" t="s">
        <v>49</v>
      </c>
      <c r="AI3" s="7" t="s">
        <v>46</v>
      </c>
      <c r="AJ3" s="7" t="s">
        <v>47</v>
      </c>
      <c r="AK3" s="7" t="s">
        <v>48</v>
      </c>
      <c r="AL3" s="7" t="s">
        <v>49</v>
      </c>
      <c r="AM3" s="7" t="s">
        <v>46</v>
      </c>
      <c r="AN3" s="7" t="s">
        <v>47</v>
      </c>
      <c r="AO3" s="7" t="s">
        <v>48</v>
      </c>
      <c r="AP3" s="7" t="s">
        <v>49</v>
      </c>
      <c r="AQ3" s="7" t="s">
        <v>46</v>
      </c>
    </row>
    <row r="4" spans="2:43" s="188" customFormat="1" ht="12.75" customHeight="1">
      <c r="B4" s="187" t="s">
        <v>212</v>
      </c>
      <c r="C4" s="194">
        <v>19462</v>
      </c>
      <c r="D4" s="194">
        <v>14355</v>
      </c>
      <c r="E4" s="194">
        <v>14355</v>
      </c>
      <c r="F4" s="178">
        <v>14355</v>
      </c>
      <c r="G4" s="170">
        <v>14355</v>
      </c>
      <c r="H4" s="170">
        <v>13811</v>
      </c>
      <c r="I4" s="170">
        <v>13811</v>
      </c>
      <c r="J4" s="170">
        <v>13811</v>
      </c>
      <c r="K4" s="170">
        <v>13811</v>
      </c>
      <c r="L4" s="170">
        <v>13022</v>
      </c>
      <c r="M4" s="170">
        <v>13022</v>
      </c>
      <c r="N4" s="170">
        <v>13022</v>
      </c>
      <c r="O4" s="170">
        <v>13022</v>
      </c>
      <c r="P4" s="170">
        <v>12418</v>
      </c>
      <c r="Q4" s="170">
        <v>12418</v>
      </c>
      <c r="R4" s="170">
        <v>12418</v>
      </c>
      <c r="S4" s="170">
        <v>12418</v>
      </c>
      <c r="T4" s="170">
        <v>10704</v>
      </c>
      <c r="U4" s="170">
        <v>10704</v>
      </c>
      <c r="V4" s="170">
        <v>10704</v>
      </c>
      <c r="W4" s="170">
        <v>10704</v>
      </c>
      <c r="X4" s="170">
        <v>9917</v>
      </c>
      <c r="Y4" s="170">
        <v>9917</v>
      </c>
      <c r="Z4" s="170">
        <v>9917</v>
      </c>
      <c r="AA4" s="170">
        <v>9917</v>
      </c>
      <c r="AB4" s="170">
        <v>9435</v>
      </c>
      <c r="AC4" s="194">
        <v>9435</v>
      </c>
      <c r="AD4" s="194">
        <v>9435</v>
      </c>
      <c r="AE4" s="64">
        <v>9435</v>
      </c>
      <c r="AF4" s="170">
        <v>4823</v>
      </c>
      <c r="AG4" s="170">
        <v>4823</v>
      </c>
      <c r="AH4" s="170">
        <v>4823</v>
      </c>
      <c r="AI4" s="170">
        <v>4823</v>
      </c>
      <c r="AJ4" s="170">
        <v>4637</v>
      </c>
      <c r="AK4" s="170">
        <v>4637</v>
      </c>
      <c r="AL4" s="170">
        <v>4637</v>
      </c>
      <c r="AM4" s="170">
        <v>4637</v>
      </c>
      <c r="AN4" s="64">
        <v>3995</v>
      </c>
      <c r="AO4" s="188">
        <v>3995</v>
      </c>
      <c r="AP4" s="188">
        <v>3995</v>
      </c>
      <c r="AQ4" s="188">
        <v>3995</v>
      </c>
    </row>
    <row r="5" spans="2:40" s="197" customFormat="1" ht="12.75" customHeight="1">
      <c r="B5" s="150" t="s">
        <v>219</v>
      </c>
      <c r="C5" s="164">
        <v>0</v>
      </c>
      <c r="D5" s="195">
        <v>-5</v>
      </c>
      <c r="E5" s="195">
        <v>-5</v>
      </c>
      <c r="F5" s="174">
        <v>-5</v>
      </c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96"/>
      <c r="AD5" s="196"/>
      <c r="AE5" s="63"/>
      <c r="AF5" s="178"/>
      <c r="AG5" s="178"/>
      <c r="AH5" s="178"/>
      <c r="AI5" s="178"/>
      <c r="AJ5" s="178"/>
      <c r="AK5" s="178"/>
      <c r="AL5" s="178"/>
      <c r="AM5" s="178"/>
      <c r="AN5" s="63"/>
    </row>
    <row r="6" spans="2:43" s="10" customFormat="1" ht="12.75" customHeight="1">
      <c r="B6" s="8" t="s">
        <v>108</v>
      </c>
      <c r="C6" s="175">
        <v>-313</v>
      </c>
      <c r="D6" s="175">
        <v>5995</v>
      </c>
      <c r="E6" s="175">
        <v>5832</v>
      </c>
      <c r="F6" s="174">
        <v>196</v>
      </c>
      <c r="G6" s="125">
        <v>-5</v>
      </c>
      <c r="H6" s="125">
        <v>1465</v>
      </c>
      <c r="I6" s="125">
        <v>1003</v>
      </c>
      <c r="J6" s="125">
        <v>502</v>
      </c>
      <c r="K6" s="125">
        <v>500</v>
      </c>
      <c r="L6" s="125">
        <v>1712</v>
      </c>
      <c r="M6" s="125">
        <v>1385</v>
      </c>
      <c r="N6" s="125">
        <v>815</v>
      </c>
      <c r="O6" s="125">
        <v>394</v>
      </c>
      <c r="P6" s="125">
        <v>1637</v>
      </c>
      <c r="Q6" s="125">
        <v>1354</v>
      </c>
      <c r="R6" s="125">
        <v>854</v>
      </c>
      <c r="S6" s="125">
        <v>497</v>
      </c>
      <c r="T6" s="125">
        <v>2430</v>
      </c>
      <c r="U6" s="125">
        <v>1751</v>
      </c>
      <c r="V6" s="125">
        <v>921</v>
      </c>
      <c r="W6" s="125">
        <v>509</v>
      </c>
      <c r="X6" s="125">
        <v>1248</v>
      </c>
      <c r="Y6" s="125">
        <v>894</v>
      </c>
      <c r="Z6" s="125">
        <v>638</v>
      </c>
      <c r="AA6" s="125">
        <v>368</v>
      </c>
      <c r="AB6" s="125">
        <v>848</v>
      </c>
      <c r="AC6" s="175">
        <v>707</v>
      </c>
      <c r="AD6" s="175">
        <v>416</v>
      </c>
      <c r="AE6" s="9">
        <v>203</v>
      </c>
      <c r="AF6" s="125">
        <v>627</v>
      </c>
      <c r="AG6" s="125">
        <v>267</v>
      </c>
      <c r="AH6" s="125">
        <v>197</v>
      </c>
      <c r="AI6" s="125">
        <v>112</v>
      </c>
      <c r="AJ6" s="125">
        <v>593</v>
      </c>
      <c r="AK6" s="125">
        <v>520</v>
      </c>
      <c r="AL6" s="125">
        <v>365</v>
      </c>
      <c r="AM6" s="125">
        <v>232</v>
      </c>
      <c r="AN6" s="9">
        <v>689</v>
      </c>
      <c r="AO6" s="10">
        <v>458</v>
      </c>
      <c r="AP6" s="10">
        <v>202</v>
      </c>
      <c r="AQ6" s="10">
        <v>113</v>
      </c>
    </row>
    <row r="7" spans="2:40" s="10" customFormat="1" ht="12.75" customHeight="1">
      <c r="B7" s="8" t="s">
        <v>214</v>
      </c>
      <c r="C7" s="164">
        <v>0</v>
      </c>
      <c r="D7" s="164">
        <v>0</v>
      </c>
      <c r="E7" s="164">
        <v>0</v>
      </c>
      <c r="F7" s="164">
        <v>0</v>
      </c>
      <c r="G7" s="129">
        <v>227</v>
      </c>
      <c r="H7" s="129" t="s">
        <v>42</v>
      </c>
      <c r="I7" s="129" t="s">
        <v>42</v>
      </c>
      <c r="J7" s="129">
        <v>0</v>
      </c>
      <c r="K7" s="129">
        <v>0</v>
      </c>
      <c r="L7" s="129">
        <v>0</v>
      </c>
      <c r="M7" s="129">
        <v>0</v>
      </c>
      <c r="N7" s="129">
        <v>0</v>
      </c>
      <c r="O7" s="129">
        <v>0</v>
      </c>
      <c r="P7" s="129">
        <v>0</v>
      </c>
      <c r="Q7" s="129">
        <v>0</v>
      </c>
      <c r="R7" s="129">
        <v>0</v>
      </c>
      <c r="S7" s="129">
        <v>0</v>
      </c>
      <c r="T7" s="129">
        <v>0</v>
      </c>
      <c r="U7" s="129">
        <v>0</v>
      </c>
      <c r="V7" s="129">
        <v>0</v>
      </c>
      <c r="W7" s="129">
        <v>0</v>
      </c>
      <c r="X7" s="129">
        <v>0</v>
      </c>
      <c r="Y7" s="129">
        <v>0</v>
      </c>
      <c r="Z7" s="129">
        <v>0</v>
      </c>
      <c r="AA7" s="129">
        <v>0</v>
      </c>
      <c r="AB7" s="129">
        <v>0</v>
      </c>
      <c r="AC7" s="130">
        <v>0</v>
      </c>
      <c r="AD7" s="130">
        <v>0</v>
      </c>
      <c r="AE7" s="130">
        <v>0</v>
      </c>
      <c r="AF7" s="125">
        <v>43</v>
      </c>
      <c r="AG7" s="125"/>
      <c r="AH7" s="125"/>
      <c r="AI7" s="125"/>
      <c r="AJ7" s="125"/>
      <c r="AK7" s="125"/>
      <c r="AL7" s="125"/>
      <c r="AM7" s="125"/>
      <c r="AN7" s="9"/>
    </row>
    <row r="8" spans="2:43" s="10" customFormat="1" ht="12.75" customHeight="1">
      <c r="B8" s="8" t="s">
        <v>215</v>
      </c>
      <c r="C8" s="164">
        <v>0</v>
      </c>
      <c r="D8" s="164">
        <v>0</v>
      </c>
      <c r="E8" s="164">
        <v>0</v>
      </c>
      <c r="F8" s="164">
        <v>0</v>
      </c>
      <c r="G8" s="129" t="s">
        <v>42</v>
      </c>
      <c r="H8" s="129" t="s">
        <v>42</v>
      </c>
      <c r="I8" s="129" t="s">
        <v>42</v>
      </c>
      <c r="J8" s="129">
        <v>0</v>
      </c>
      <c r="K8" s="129">
        <v>0</v>
      </c>
      <c r="L8" s="129">
        <v>0</v>
      </c>
      <c r="M8" s="129">
        <v>0</v>
      </c>
      <c r="N8" s="129">
        <v>0</v>
      </c>
      <c r="O8" s="129">
        <v>0</v>
      </c>
      <c r="P8" s="129">
        <v>0</v>
      </c>
      <c r="Q8" s="129">
        <v>0</v>
      </c>
      <c r="R8" s="129">
        <v>0</v>
      </c>
      <c r="S8" s="129">
        <v>0</v>
      </c>
      <c r="T8" s="129">
        <v>0</v>
      </c>
      <c r="U8" s="129">
        <v>0</v>
      </c>
      <c r="V8" s="129">
        <v>0</v>
      </c>
      <c r="W8" s="129">
        <v>0</v>
      </c>
      <c r="X8" s="129">
        <v>0</v>
      </c>
      <c r="Y8" s="129">
        <v>0</v>
      </c>
      <c r="Z8" s="129">
        <v>0</v>
      </c>
      <c r="AA8" s="129">
        <v>0</v>
      </c>
      <c r="AB8" s="129">
        <v>0</v>
      </c>
      <c r="AC8" s="130">
        <v>0</v>
      </c>
      <c r="AD8" s="130">
        <v>0</v>
      </c>
      <c r="AE8" s="130">
        <v>0</v>
      </c>
      <c r="AF8" s="129">
        <v>2367</v>
      </c>
      <c r="AG8" s="129">
        <v>0</v>
      </c>
      <c r="AH8" s="129">
        <v>0</v>
      </c>
      <c r="AI8" s="129">
        <v>0</v>
      </c>
      <c r="AJ8" s="129">
        <v>0</v>
      </c>
      <c r="AK8" s="129">
        <v>0</v>
      </c>
      <c r="AL8" s="129">
        <v>0</v>
      </c>
      <c r="AM8" s="129">
        <v>0</v>
      </c>
      <c r="AN8" s="130">
        <v>0</v>
      </c>
      <c r="AO8" s="130">
        <v>0</v>
      </c>
      <c r="AP8" s="130">
        <v>0</v>
      </c>
      <c r="AQ8" s="130">
        <v>0</v>
      </c>
    </row>
    <row r="9" spans="2:43" s="10" customFormat="1" ht="12.75" customHeight="1">
      <c r="B9" s="8" t="s">
        <v>135</v>
      </c>
      <c r="C9" s="164">
        <v>0</v>
      </c>
      <c r="D9" s="164">
        <v>0</v>
      </c>
      <c r="E9" s="164">
        <v>0</v>
      </c>
      <c r="F9" s="164">
        <v>0</v>
      </c>
      <c r="G9" s="129" t="s">
        <v>42</v>
      </c>
      <c r="H9" s="129" t="s">
        <v>42</v>
      </c>
      <c r="I9" s="129" t="s">
        <v>42</v>
      </c>
      <c r="J9" s="129">
        <v>0</v>
      </c>
      <c r="K9" s="129">
        <v>0</v>
      </c>
      <c r="L9" s="129">
        <v>0</v>
      </c>
      <c r="M9" s="129">
        <v>0</v>
      </c>
      <c r="N9" s="129">
        <v>0</v>
      </c>
      <c r="O9" s="129">
        <v>0</v>
      </c>
      <c r="P9" s="129">
        <v>0</v>
      </c>
      <c r="Q9" s="129">
        <v>0</v>
      </c>
      <c r="R9" s="129">
        <v>0</v>
      </c>
      <c r="S9" s="129">
        <v>0</v>
      </c>
      <c r="T9" s="129">
        <v>0</v>
      </c>
      <c r="U9" s="129">
        <v>0</v>
      </c>
      <c r="V9" s="129">
        <v>0</v>
      </c>
      <c r="W9" s="129">
        <v>0</v>
      </c>
      <c r="X9" s="129">
        <v>0</v>
      </c>
      <c r="Y9" s="129">
        <v>0</v>
      </c>
      <c r="Z9" s="129">
        <v>0</v>
      </c>
      <c r="AA9" s="129">
        <v>0</v>
      </c>
      <c r="AB9" s="129">
        <v>42</v>
      </c>
      <c r="AC9" s="175">
        <v>42</v>
      </c>
      <c r="AD9" s="175">
        <v>42</v>
      </c>
      <c r="AE9" s="130">
        <v>42</v>
      </c>
      <c r="AF9" s="129">
        <v>1935</v>
      </c>
      <c r="AG9" s="129">
        <v>0</v>
      </c>
      <c r="AH9" s="129">
        <v>0</v>
      </c>
      <c r="AI9" s="129">
        <v>0</v>
      </c>
      <c r="AJ9" s="129">
        <v>0</v>
      </c>
      <c r="AK9" s="129">
        <v>0</v>
      </c>
      <c r="AL9" s="129">
        <v>0</v>
      </c>
      <c r="AM9" s="129">
        <v>0</v>
      </c>
      <c r="AN9" s="130">
        <v>0</v>
      </c>
      <c r="AO9" s="142">
        <v>0</v>
      </c>
      <c r="AP9" s="142">
        <v>0</v>
      </c>
      <c r="AQ9" s="142">
        <v>0</v>
      </c>
    </row>
    <row r="10" spans="2:43" s="10" customFormat="1" ht="12.75" customHeight="1">
      <c r="B10" s="8" t="s">
        <v>216</v>
      </c>
      <c r="C10" s="175">
        <v>2</v>
      </c>
      <c r="D10" s="175">
        <v>6</v>
      </c>
      <c r="E10" s="175">
        <v>5</v>
      </c>
      <c r="F10" s="164">
        <v>3</v>
      </c>
      <c r="G10" s="129">
        <v>-1</v>
      </c>
      <c r="H10" s="129">
        <v>10</v>
      </c>
      <c r="I10" s="129">
        <v>7</v>
      </c>
      <c r="J10" s="129">
        <v>4</v>
      </c>
      <c r="K10" s="129">
        <v>2</v>
      </c>
      <c r="L10" s="129">
        <v>10</v>
      </c>
      <c r="M10" s="129">
        <v>10</v>
      </c>
      <c r="N10" s="129">
        <v>7</v>
      </c>
      <c r="O10" s="129">
        <v>4</v>
      </c>
      <c r="P10" s="129">
        <v>11</v>
      </c>
      <c r="Q10" s="129">
        <v>8</v>
      </c>
      <c r="R10" s="129">
        <v>4</v>
      </c>
      <c r="S10" s="129">
        <v>2</v>
      </c>
      <c r="T10" s="129">
        <v>11</v>
      </c>
      <c r="U10" s="129">
        <v>5</v>
      </c>
      <c r="V10" s="129">
        <v>4</v>
      </c>
      <c r="W10" s="129">
        <v>2</v>
      </c>
      <c r="X10" s="129">
        <v>4</v>
      </c>
      <c r="Y10" s="129">
        <v>3</v>
      </c>
      <c r="Z10" s="129">
        <v>2</v>
      </c>
      <c r="AA10" s="129">
        <v>0</v>
      </c>
      <c r="AB10" s="129">
        <v>5</v>
      </c>
      <c r="AC10" s="175">
        <v>4</v>
      </c>
      <c r="AD10" s="175">
        <v>3</v>
      </c>
      <c r="AE10" s="130">
        <v>2</v>
      </c>
      <c r="AF10" s="129">
        <v>1</v>
      </c>
      <c r="AG10" s="129">
        <v>0</v>
      </c>
      <c r="AH10" s="129">
        <v>0</v>
      </c>
      <c r="AI10" s="129">
        <v>0</v>
      </c>
      <c r="AJ10" s="129">
        <v>2</v>
      </c>
      <c r="AK10" s="129">
        <v>2</v>
      </c>
      <c r="AL10" s="129">
        <v>1</v>
      </c>
      <c r="AM10" s="129">
        <v>0</v>
      </c>
      <c r="AN10" s="130">
        <v>5</v>
      </c>
      <c r="AO10" s="142">
        <v>4</v>
      </c>
      <c r="AP10" s="142">
        <v>4</v>
      </c>
      <c r="AQ10" s="142">
        <v>0</v>
      </c>
    </row>
    <row r="11" spans="2:43" s="10" customFormat="1" ht="12.75" customHeight="1">
      <c r="B11" s="4" t="s">
        <v>132</v>
      </c>
      <c r="C11" s="164">
        <v>0</v>
      </c>
      <c r="D11" s="164">
        <v>0</v>
      </c>
      <c r="E11" s="164">
        <v>0</v>
      </c>
      <c r="F11" s="164">
        <v>0</v>
      </c>
      <c r="G11" s="129">
        <v>0</v>
      </c>
      <c r="H11" s="129">
        <v>-41</v>
      </c>
      <c r="I11" s="129" t="s">
        <v>42</v>
      </c>
      <c r="J11" s="129">
        <v>0</v>
      </c>
      <c r="K11" s="129">
        <v>0</v>
      </c>
      <c r="L11" s="129">
        <v>-41</v>
      </c>
      <c r="M11" s="129">
        <v>-41</v>
      </c>
      <c r="N11" s="129">
        <v>0</v>
      </c>
      <c r="O11" s="129">
        <v>0</v>
      </c>
      <c r="P11" s="129">
        <v>0</v>
      </c>
      <c r="Q11" s="129">
        <v>0</v>
      </c>
      <c r="R11" s="129">
        <v>0</v>
      </c>
      <c r="S11" s="129">
        <v>0</v>
      </c>
      <c r="T11" s="129">
        <v>0</v>
      </c>
      <c r="U11" s="129">
        <v>0</v>
      </c>
      <c r="V11" s="129">
        <v>0</v>
      </c>
      <c r="W11" s="129">
        <v>0</v>
      </c>
      <c r="X11" s="129">
        <v>0</v>
      </c>
      <c r="Y11" s="129">
        <v>0</v>
      </c>
      <c r="Z11" s="129">
        <v>0</v>
      </c>
      <c r="AA11" s="129">
        <v>0</v>
      </c>
      <c r="AB11" s="129">
        <v>0</v>
      </c>
      <c r="AC11" s="129">
        <v>0</v>
      </c>
      <c r="AD11" s="129">
        <v>0</v>
      </c>
      <c r="AE11" s="130">
        <v>0</v>
      </c>
      <c r="AF11" s="129">
        <v>0</v>
      </c>
      <c r="AG11" s="129">
        <v>0</v>
      </c>
      <c r="AH11" s="129">
        <v>0</v>
      </c>
      <c r="AI11" s="129">
        <v>0</v>
      </c>
      <c r="AJ11" s="129">
        <v>0</v>
      </c>
      <c r="AK11" s="129">
        <v>0</v>
      </c>
      <c r="AL11" s="129">
        <v>0</v>
      </c>
      <c r="AM11" s="129">
        <v>0</v>
      </c>
      <c r="AN11" s="130">
        <v>0</v>
      </c>
      <c r="AO11" s="142">
        <v>0</v>
      </c>
      <c r="AP11" s="142">
        <v>0</v>
      </c>
      <c r="AQ11" s="142">
        <v>0</v>
      </c>
    </row>
    <row r="12" spans="2:43" s="10" customFormat="1" ht="12.75" customHeight="1">
      <c r="B12" s="4" t="s">
        <v>220</v>
      </c>
      <c r="C12" s="164">
        <v>0</v>
      </c>
      <c r="D12" s="164">
        <v>0</v>
      </c>
      <c r="E12" s="164">
        <v>0</v>
      </c>
      <c r="F12" s="164">
        <v>0</v>
      </c>
      <c r="G12" s="129">
        <v>9</v>
      </c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30"/>
      <c r="AF12" s="129"/>
      <c r="AG12" s="129"/>
      <c r="AH12" s="129"/>
      <c r="AI12" s="129"/>
      <c r="AJ12" s="129"/>
      <c r="AK12" s="129"/>
      <c r="AL12" s="129"/>
      <c r="AM12" s="129"/>
      <c r="AN12" s="130"/>
      <c r="AO12" s="142"/>
      <c r="AP12" s="142"/>
      <c r="AQ12" s="142"/>
    </row>
    <row r="13" spans="2:43" s="10" customFormat="1" ht="12.75" customHeight="1">
      <c r="B13" s="8" t="s">
        <v>133</v>
      </c>
      <c r="C13" s="164">
        <v>0</v>
      </c>
      <c r="D13" s="198">
        <v>-889</v>
      </c>
      <c r="E13" s="198">
        <v>-889</v>
      </c>
      <c r="F13" s="164">
        <v>-889</v>
      </c>
      <c r="G13" s="129" t="s">
        <v>42</v>
      </c>
      <c r="H13" s="129">
        <v>-890</v>
      </c>
      <c r="I13" s="129">
        <v>-890</v>
      </c>
      <c r="J13" s="129">
        <v>-890</v>
      </c>
      <c r="K13" s="129">
        <v>0</v>
      </c>
      <c r="L13" s="129">
        <v>-891</v>
      </c>
      <c r="M13" s="129">
        <v>-891</v>
      </c>
      <c r="N13" s="129">
        <v>-891</v>
      </c>
      <c r="O13" s="129">
        <v>0</v>
      </c>
      <c r="P13" s="129">
        <v>-880</v>
      </c>
      <c r="Q13" s="129">
        <v>-880</v>
      </c>
      <c r="R13" s="129">
        <v>-880</v>
      </c>
      <c r="S13" s="129">
        <v>0</v>
      </c>
      <c r="T13" s="129">
        <v>-651</v>
      </c>
      <c r="U13" s="129">
        <v>-651</v>
      </c>
      <c r="V13" s="129">
        <v>-651</v>
      </c>
      <c r="W13" s="129">
        <v>0</v>
      </c>
      <c r="X13" s="129">
        <v>-465</v>
      </c>
      <c r="Y13" s="129">
        <v>-465</v>
      </c>
      <c r="Z13" s="129">
        <v>-465</v>
      </c>
      <c r="AA13" s="129">
        <v>0</v>
      </c>
      <c r="AB13" s="129">
        <v>-413</v>
      </c>
      <c r="AC13" s="129">
        <v>-413</v>
      </c>
      <c r="AD13" s="129">
        <v>-413</v>
      </c>
      <c r="AE13" s="130">
        <v>0</v>
      </c>
      <c r="AF13" s="129">
        <v>-361</v>
      </c>
      <c r="AG13" s="129">
        <v>-361</v>
      </c>
      <c r="AH13" s="129">
        <v>-361</v>
      </c>
      <c r="AI13" s="129">
        <v>0</v>
      </c>
      <c r="AJ13" s="129">
        <v>-361</v>
      </c>
      <c r="AK13" s="129">
        <v>-361</v>
      </c>
      <c r="AL13" s="129">
        <v>-361</v>
      </c>
      <c r="AM13" s="129">
        <v>0</v>
      </c>
      <c r="AN13" s="130">
        <v>-52</v>
      </c>
      <c r="AO13" s="142">
        <v>-52</v>
      </c>
      <c r="AP13" s="142">
        <v>-52</v>
      </c>
      <c r="AQ13" s="142">
        <v>0</v>
      </c>
    </row>
    <row r="14" spans="2:43" s="16" customFormat="1" ht="12.75" customHeight="1">
      <c r="B14" s="14" t="s">
        <v>134</v>
      </c>
      <c r="C14" s="109">
        <v>0</v>
      </c>
      <c r="D14" s="109">
        <v>0</v>
      </c>
      <c r="E14" s="109" t="s">
        <v>42</v>
      </c>
      <c r="F14" s="199">
        <v>9</v>
      </c>
      <c r="G14" s="109" t="s">
        <v>42</v>
      </c>
      <c r="H14" s="109" t="s">
        <v>42</v>
      </c>
      <c r="I14" s="109" t="s">
        <v>42</v>
      </c>
      <c r="J14" s="109">
        <v>0</v>
      </c>
      <c r="K14" s="109">
        <v>0</v>
      </c>
      <c r="L14" s="109">
        <v>-1</v>
      </c>
      <c r="M14" s="109">
        <v>-1</v>
      </c>
      <c r="N14" s="109">
        <v>0</v>
      </c>
      <c r="O14" s="109">
        <v>0</v>
      </c>
      <c r="P14" s="109">
        <v>-164</v>
      </c>
      <c r="Q14" s="109">
        <v>-164</v>
      </c>
      <c r="R14" s="109">
        <v>-164</v>
      </c>
      <c r="S14" s="109">
        <v>-103</v>
      </c>
      <c r="T14" s="109">
        <v>-76</v>
      </c>
      <c r="U14" s="109">
        <v>-76</v>
      </c>
      <c r="V14" s="154">
        <v>0</v>
      </c>
      <c r="W14" s="154">
        <v>0</v>
      </c>
      <c r="X14" s="154">
        <v>0</v>
      </c>
      <c r="Y14" s="154">
        <v>0</v>
      </c>
      <c r="Z14" s="154">
        <v>0</v>
      </c>
      <c r="AA14" s="154">
        <v>0</v>
      </c>
      <c r="AB14" s="154">
        <v>0</v>
      </c>
      <c r="AC14" s="154">
        <v>0</v>
      </c>
      <c r="AD14" s="154">
        <v>0</v>
      </c>
      <c r="AE14" s="154">
        <v>0</v>
      </c>
      <c r="AF14" s="154">
        <v>0</v>
      </c>
      <c r="AG14" s="154">
        <v>0</v>
      </c>
      <c r="AH14" s="154">
        <v>0</v>
      </c>
      <c r="AI14" s="154">
        <v>0</v>
      </c>
      <c r="AJ14" s="154">
        <v>0</v>
      </c>
      <c r="AK14" s="154">
        <v>0</v>
      </c>
      <c r="AL14" s="154">
        <v>0</v>
      </c>
      <c r="AM14" s="154">
        <v>0</v>
      </c>
      <c r="AN14" s="154">
        <v>0</v>
      </c>
      <c r="AO14" s="154">
        <v>0</v>
      </c>
      <c r="AP14" s="154">
        <v>0</v>
      </c>
      <c r="AQ14" s="154">
        <v>0</v>
      </c>
    </row>
    <row r="15" spans="2:43" s="19" customFormat="1" ht="24" customHeight="1">
      <c r="B15" s="20" t="s">
        <v>217</v>
      </c>
      <c r="C15" s="21">
        <v>19151</v>
      </c>
      <c r="D15" s="21">
        <v>19462</v>
      </c>
      <c r="E15" s="21">
        <v>19298</v>
      </c>
      <c r="F15" s="184">
        <v>13669</v>
      </c>
      <c r="G15" s="90">
        <v>14585</v>
      </c>
      <c r="H15" s="90">
        <v>14355</v>
      </c>
      <c r="I15" s="90">
        <v>13931</v>
      </c>
      <c r="J15" s="90">
        <v>13427</v>
      </c>
      <c r="K15" s="90">
        <v>14313</v>
      </c>
      <c r="L15" s="90">
        <v>13811</v>
      </c>
      <c r="M15" s="90">
        <v>13484</v>
      </c>
      <c r="N15" s="90">
        <v>12953</v>
      </c>
      <c r="O15" s="90">
        <v>13420</v>
      </c>
      <c r="P15" s="90">
        <v>13022</v>
      </c>
      <c r="Q15" s="90">
        <v>12736</v>
      </c>
      <c r="R15" s="90">
        <v>12232</v>
      </c>
      <c r="S15" s="90">
        <v>12814</v>
      </c>
      <c r="T15" s="90">
        <v>12418</v>
      </c>
      <c r="U15" s="90">
        <v>11733</v>
      </c>
      <c r="V15" s="90">
        <v>10978</v>
      </c>
      <c r="W15" s="90">
        <v>11215</v>
      </c>
      <c r="X15" s="90">
        <v>10704</v>
      </c>
      <c r="Y15" s="90">
        <v>10349</v>
      </c>
      <c r="Z15" s="90">
        <v>10092</v>
      </c>
      <c r="AA15" s="90">
        <v>10285</v>
      </c>
      <c r="AB15" s="89">
        <v>9917</v>
      </c>
      <c r="AC15" s="21">
        <v>9775</v>
      </c>
      <c r="AD15" s="21">
        <v>9483</v>
      </c>
      <c r="AE15" s="12">
        <v>9682</v>
      </c>
      <c r="AF15" s="89">
        <v>9435</v>
      </c>
      <c r="AG15" s="89">
        <v>4729</v>
      </c>
      <c r="AH15" s="89">
        <v>4659</v>
      </c>
      <c r="AI15" s="89">
        <v>4935</v>
      </c>
      <c r="AJ15" s="89">
        <v>4871</v>
      </c>
      <c r="AK15" s="89">
        <v>4798</v>
      </c>
      <c r="AL15" s="89">
        <v>4642</v>
      </c>
      <c r="AM15" s="89">
        <v>4869</v>
      </c>
      <c r="AN15" s="89">
        <v>4637</v>
      </c>
      <c r="AO15" s="89">
        <v>4405</v>
      </c>
      <c r="AP15" s="89">
        <v>4149</v>
      </c>
      <c r="AQ15" s="89">
        <v>4108</v>
      </c>
    </row>
    <row r="16" spans="2:43" s="19" customFormat="1" ht="12.75" customHeight="1">
      <c r="B16" s="20" t="s">
        <v>218</v>
      </c>
      <c r="C16" s="21" t="s">
        <v>24</v>
      </c>
      <c r="D16" s="21"/>
      <c r="E16" s="21" t="s">
        <v>24</v>
      </c>
      <c r="F16" s="174"/>
      <c r="G16" s="125"/>
      <c r="H16" s="125"/>
      <c r="I16" s="125"/>
      <c r="J16" s="125" t="s">
        <v>24</v>
      </c>
      <c r="K16" s="125"/>
      <c r="L16" s="125"/>
      <c r="M16" s="125" t="s">
        <v>24</v>
      </c>
      <c r="N16" s="125" t="s">
        <v>24</v>
      </c>
      <c r="O16" s="125"/>
      <c r="P16" s="125"/>
      <c r="Q16" s="125" t="s">
        <v>24</v>
      </c>
      <c r="R16" s="125" t="s">
        <v>24</v>
      </c>
      <c r="S16" s="125"/>
      <c r="T16" s="125"/>
      <c r="U16" s="125"/>
      <c r="V16" s="125" t="s">
        <v>24</v>
      </c>
      <c r="W16" s="125"/>
      <c r="X16" s="125" t="s">
        <v>24</v>
      </c>
      <c r="Y16" s="125" t="s">
        <v>24</v>
      </c>
      <c r="Z16" s="125" t="s">
        <v>24</v>
      </c>
      <c r="AA16" s="125"/>
      <c r="AB16" s="125" t="s">
        <v>24</v>
      </c>
      <c r="AC16" s="21" t="s">
        <v>24</v>
      </c>
      <c r="AD16" s="21" t="s">
        <v>24</v>
      </c>
      <c r="AE16" s="130"/>
      <c r="AF16" s="125"/>
      <c r="AG16" s="144"/>
      <c r="AH16" s="144"/>
      <c r="AI16" s="144"/>
      <c r="AJ16" s="144"/>
      <c r="AK16" s="144"/>
      <c r="AL16" s="144"/>
      <c r="AM16" s="144"/>
      <c r="AN16" s="136"/>
      <c r="AQ16" s="142"/>
    </row>
    <row r="17" spans="2:43" s="70" customFormat="1" ht="12.75" customHeight="1">
      <c r="B17" s="191" t="s">
        <v>25</v>
      </c>
      <c r="C17" s="93">
        <v>19151</v>
      </c>
      <c r="D17" s="93">
        <v>19462</v>
      </c>
      <c r="E17" s="93">
        <v>19298</v>
      </c>
      <c r="F17" s="200">
        <v>13660</v>
      </c>
      <c r="G17" s="94">
        <v>14576</v>
      </c>
      <c r="H17" s="94">
        <v>14355</v>
      </c>
      <c r="I17" s="94">
        <v>13931</v>
      </c>
      <c r="J17" s="94">
        <v>13427</v>
      </c>
      <c r="K17" s="94">
        <v>14313</v>
      </c>
      <c r="L17" s="94">
        <v>13811</v>
      </c>
      <c r="M17" s="94">
        <v>13484</v>
      </c>
      <c r="N17" s="94">
        <v>12952</v>
      </c>
      <c r="O17" s="94">
        <v>13419</v>
      </c>
      <c r="P17" s="94">
        <v>13021</v>
      </c>
      <c r="Q17" s="94">
        <v>12736</v>
      </c>
      <c r="R17" s="94">
        <v>12232</v>
      </c>
      <c r="S17" s="94">
        <v>12752</v>
      </c>
      <c r="T17" s="94">
        <v>12253</v>
      </c>
      <c r="U17" s="94">
        <v>11567</v>
      </c>
      <c r="V17" s="94">
        <v>10873</v>
      </c>
      <c r="W17" s="94">
        <v>11116</v>
      </c>
      <c r="X17" s="94">
        <v>10615</v>
      </c>
      <c r="Y17" s="94">
        <v>10269</v>
      </c>
      <c r="Z17" s="94">
        <v>10017</v>
      </c>
      <c r="AA17" s="94">
        <v>10216</v>
      </c>
      <c r="AB17" s="94">
        <v>9856</v>
      </c>
      <c r="AC17" s="93">
        <v>9719</v>
      </c>
      <c r="AD17" s="93">
        <v>9430</v>
      </c>
      <c r="AE17" s="93">
        <v>9634</v>
      </c>
      <c r="AF17" s="94">
        <v>9391</v>
      </c>
      <c r="AG17" s="94">
        <v>4728</v>
      </c>
      <c r="AH17" s="94">
        <v>4658</v>
      </c>
      <c r="AI17" s="94">
        <v>4934</v>
      </c>
      <c r="AJ17" s="94">
        <v>4871</v>
      </c>
      <c r="AK17" s="94">
        <v>4798</v>
      </c>
      <c r="AL17" s="94">
        <v>4642</v>
      </c>
      <c r="AM17" s="94">
        <v>4869</v>
      </c>
      <c r="AN17" s="70">
        <v>4637</v>
      </c>
      <c r="AO17" s="70">
        <v>4405</v>
      </c>
      <c r="AP17" s="70">
        <v>4149</v>
      </c>
      <c r="AQ17" s="70">
        <v>4108</v>
      </c>
    </row>
    <row r="18" spans="2:43" s="16" customFormat="1" ht="12.75" customHeight="1">
      <c r="B18" s="14" t="s">
        <v>26</v>
      </c>
      <c r="C18" s="186">
        <v>0</v>
      </c>
      <c r="D18" s="186" t="s">
        <v>42</v>
      </c>
      <c r="E18" s="186" t="s">
        <v>42</v>
      </c>
      <c r="F18" s="164">
        <v>9</v>
      </c>
      <c r="G18" s="129">
        <v>9</v>
      </c>
      <c r="H18" s="129" t="s">
        <v>42</v>
      </c>
      <c r="I18" s="129" t="s">
        <v>42</v>
      </c>
      <c r="J18" s="129">
        <v>0</v>
      </c>
      <c r="K18" s="129">
        <v>0</v>
      </c>
      <c r="L18" s="129">
        <v>0</v>
      </c>
      <c r="M18" s="129">
        <v>0</v>
      </c>
      <c r="N18" s="129">
        <v>1</v>
      </c>
      <c r="O18" s="129">
        <v>1</v>
      </c>
      <c r="P18" s="129">
        <v>1</v>
      </c>
      <c r="Q18" s="129">
        <v>0</v>
      </c>
      <c r="R18" s="129">
        <v>0</v>
      </c>
      <c r="S18" s="128">
        <v>62</v>
      </c>
      <c r="T18" s="128">
        <v>165</v>
      </c>
      <c r="U18" s="128">
        <v>166</v>
      </c>
      <c r="V18" s="128">
        <v>105</v>
      </c>
      <c r="W18" s="128">
        <v>99</v>
      </c>
      <c r="X18" s="128">
        <v>89</v>
      </c>
      <c r="Y18" s="128">
        <v>80</v>
      </c>
      <c r="Z18" s="128">
        <v>75</v>
      </c>
      <c r="AA18" s="128">
        <v>69</v>
      </c>
      <c r="AB18" s="128">
        <v>61</v>
      </c>
      <c r="AC18" s="177">
        <v>56</v>
      </c>
      <c r="AD18" s="177">
        <v>53</v>
      </c>
      <c r="AE18" s="15">
        <v>48</v>
      </c>
      <c r="AF18" s="128">
        <v>44</v>
      </c>
      <c r="AG18" s="128">
        <v>1</v>
      </c>
      <c r="AH18" s="128">
        <v>1</v>
      </c>
      <c r="AI18" s="128">
        <v>1</v>
      </c>
      <c r="AJ18" s="128">
        <v>1</v>
      </c>
      <c r="AK18" s="201">
        <v>0</v>
      </c>
      <c r="AL18" s="201">
        <v>0</v>
      </c>
      <c r="AM18" s="201">
        <v>0</v>
      </c>
      <c r="AN18" s="47">
        <v>0</v>
      </c>
      <c r="AO18" s="47">
        <v>0</v>
      </c>
      <c r="AP18" s="47">
        <v>0</v>
      </c>
      <c r="AQ18" s="47">
        <v>0</v>
      </c>
    </row>
    <row r="19" spans="2:43" s="13" customFormat="1" ht="12.75">
      <c r="B19" s="11" t="s">
        <v>217</v>
      </c>
      <c r="C19" s="12">
        <v>19151</v>
      </c>
      <c r="D19" s="12">
        <v>19462</v>
      </c>
      <c r="E19" s="12">
        <v>19298</v>
      </c>
      <c r="F19" s="185">
        <v>13669</v>
      </c>
      <c r="G19" s="89">
        <v>14585</v>
      </c>
      <c r="H19" s="89">
        <v>14355</v>
      </c>
      <c r="I19" s="89">
        <v>13931</v>
      </c>
      <c r="J19" s="89">
        <v>13427</v>
      </c>
      <c r="K19" s="89">
        <v>14313</v>
      </c>
      <c r="L19" s="89">
        <v>13811</v>
      </c>
      <c r="M19" s="89">
        <v>13484</v>
      </c>
      <c r="N19" s="89">
        <v>12953</v>
      </c>
      <c r="O19" s="89">
        <v>13420</v>
      </c>
      <c r="P19" s="89">
        <v>13022</v>
      </c>
      <c r="Q19" s="89">
        <v>12736</v>
      </c>
      <c r="R19" s="89">
        <v>12232</v>
      </c>
      <c r="S19" s="89">
        <v>12814</v>
      </c>
      <c r="T19" s="89">
        <v>12418</v>
      </c>
      <c r="U19" s="89">
        <v>11733</v>
      </c>
      <c r="V19" s="89">
        <v>10978</v>
      </c>
      <c r="W19" s="89">
        <v>11215</v>
      </c>
      <c r="X19" s="89">
        <v>10704</v>
      </c>
      <c r="Y19" s="89">
        <v>10349</v>
      </c>
      <c r="Z19" s="89">
        <v>10092</v>
      </c>
      <c r="AA19" s="89">
        <v>10285</v>
      </c>
      <c r="AB19" s="89">
        <v>9917</v>
      </c>
      <c r="AC19" s="12">
        <v>9775</v>
      </c>
      <c r="AD19" s="12">
        <v>9483</v>
      </c>
      <c r="AE19" s="12">
        <v>9682</v>
      </c>
      <c r="AF19" s="89">
        <v>9435</v>
      </c>
      <c r="AG19" s="89">
        <v>4729</v>
      </c>
      <c r="AH19" s="89">
        <v>4659</v>
      </c>
      <c r="AI19" s="89">
        <v>4935</v>
      </c>
      <c r="AJ19" s="89">
        <v>4872</v>
      </c>
      <c r="AK19" s="89">
        <v>4798</v>
      </c>
      <c r="AL19" s="89">
        <v>4642</v>
      </c>
      <c r="AM19" s="89">
        <v>4869</v>
      </c>
      <c r="AN19" s="13">
        <v>4637</v>
      </c>
      <c r="AO19" s="13">
        <v>4405</v>
      </c>
      <c r="AP19" s="13">
        <v>4149</v>
      </c>
      <c r="AQ19" s="13">
        <v>4108</v>
      </c>
    </row>
    <row r="20" ht="12">
      <c r="O20" s="4" t="s">
        <v>24</v>
      </c>
    </row>
  </sheetData>
  <sheetProtection/>
  <mergeCells count="10">
    <mergeCell ref="AB2:AE2"/>
    <mergeCell ref="AF2:AI2"/>
    <mergeCell ref="AJ2:AM2"/>
    <mergeCell ref="AN2:AQ2"/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fitToHeight="1" fitToWidth="1" horizontalDpi="600" verticalDpi="600" orientation="landscape" paperSize="9" scale="43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7">
    <tabColor theme="0" tint="-0.24997000396251678"/>
  </sheetPr>
  <dimension ref="B1:L20"/>
  <sheetViews>
    <sheetView showGridLines="0" zoomScalePageLayoutView="0" workbookViewId="0" topLeftCell="B1">
      <selection activeCell="D22" sqref="D22"/>
    </sheetView>
  </sheetViews>
  <sheetFormatPr defaultColWidth="9.140625" defaultRowHeight="12.75"/>
  <cols>
    <col min="1" max="1" width="0" style="0" hidden="1" customWidth="1"/>
    <col min="2" max="2" width="68.00390625" style="4" customWidth="1"/>
    <col min="3" max="10" width="10.140625" style="2" customWidth="1"/>
    <col min="11" max="12" width="10.140625" style="2" bestFit="1" customWidth="1"/>
  </cols>
  <sheetData>
    <row r="1" ht="23.25">
      <c r="B1" s="1" t="s">
        <v>221</v>
      </c>
    </row>
    <row r="2" spans="2:12" ht="23.25" customHeight="1">
      <c r="B2" s="3" t="s">
        <v>6</v>
      </c>
      <c r="K2" s="2" t="s">
        <v>1</v>
      </c>
      <c r="L2" s="2" t="s">
        <v>1</v>
      </c>
    </row>
    <row r="3" spans="2:12" s="7" customFormat="1" ht="12.75">
      <c r="B3" s="5"/>
      <c r="C3" s="7" t="s">
        <v>31</v>
      </c>
      <c r="D3" s="7" t="s">
        <v>32</v>
      </c>
      <c r="E3" s="7" t="s">
        <v>33</v>
      </c>
      <c r="F3" s="7" t="s">
        <v>34</v>
      </c>
      <c r="G3" s="7" t="s">
        <v>35</v>
      </c>
      <c r="H3" s="7" t="s">
        <v>36</v>
      </c>
      <c r="I3" s="7" t="s">
        <v>2</v>
      </c>
      <c r="J3" s="7" t="s">
        <v>3</v>
      </c>
      <c r="K3" s="7">
        <v>2011</v>
      </c>
      <c r="L3" s="7">
        <v>2010</v>
      </c>
    </row>
    <row r="4" spans="2:12" s="24" customFormat="1" ht="24" customHeight="1">
      <c r="B4" s="24" t="s">
        <v>222</v>
      </c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2:12" ht="12.75">
      <c r="B5" s="4" t="s">
        <v>223</v>
      </c>
      <c r="C5" s="125">
        <v>12</v>
      </c>
      <c r="D5" s="125">
        <v>12</v>
      </c>
      <c r="E5" s="125">
        <v>17</v>
      </c>
      <c r="F5" s="125">
        <v>17</v>
      </c>
      <c r="G5" s="125">
        <v>18</v>
      </c>
      <c r="H5" s="125">
        <v>16</v>
      </c>
      <c r="I5" s="9">
        <v>13</v>
      </c>
      <c r="J5" s="125">
        <v>11</v>
      </c>
      <c r="K5" s="9">
        <v>17</v>
      </c>
      <c r="L5" s="9">
        <v>19</v>
      </c>
    </row>
    <row r="6" spans="2:12" ht="12.75">
      <c r="B6" s="4" t="s">
        <v>224</v>
      </c>
      <c r="C6" s="125">
        <v>4</v>
      </c>
      <c r="D6" s="125">
        <v>6</v>
      </c>
      <c r="E6" s="125">
        <v>10</v>
      </c>
      <c r="F6" s="125">
        <v>9</v>
      </c>
      <c r="G6" s="125">
        <v>12</v>
      </c>
      <c r="H6" s="125">
        <v>9</v>
      </c>
      <c r="I6" s="9">
        <v>6</v>
      </c>
      <c r="J6" s="125">
        <v>5</v>
      </c>
      <c r="K6" s="9">
        <v>10</v>
      </c>
      <c r="L6" s="9">
        <v>12</v>
      </c>
    </row>
    <row r="7" spans="2:12" s="24" customFormat="1" ht="24" customHeight="1">
      <c r="B7" s="24" t="s">
        <v>225</v>
      </c>
      <c r="C7" s="100" t="s">
        <v>24</v>
      </c>
      <c r="D7" s="100" t="s">
        <v>24</v>
      </c>
      <c r="E7" s="100" t="s">
        <v>24</v>
      </c>
      <c r="F7" s="100" t="s">
        <v>24</v>
      </c>
      <c r="G7" s="100" t="s">
        <v>24</v>
      </c>
      <c r="H7" s="100" t="s">
        <v>24</v>
      </c>
      <c r="I7" s="25"/>
      <c r="J7" s="100"/>
      <c r="K7" s="25"/>
      <c r="L7" s="25" t="s">
        <v>24</v>
      </c>
    </row>
    <row r="8" spans="2:12" ht="12.75">
      <c r="B8" s="4" t="s">
        <v>226</v>
      </c>
      <c r="C8" s="125">
        <v>4</v>
      </c>
      <c r="D8" s="125">
        <v>7</v>
      </c>
      <c r="E8" s="125">
        <v>12</v>
      </c>
      <c r="F8" s="125">
        <v>12</v>
      </c>
      <c r="G8" s="125">
        <v>15</v>
      </c>
      <c r="H8" s="125">
        <v>11</v>
      </c>
      <c r="I8" s="9">
        <v>6</v>
      </c>
      <c r="J8" s="125">
        <v>8</v>
      </c>
      <c r="K8" s="9">
        <v>20</v>
      </c>
      <c r="L8" s="9">
        <v>21</v>
      </c>
    </row>
    <row r="9" spans="2:12" ht="12.75">
      <c r="B9" s="4" t="s">
        <v>227</v>
      </c>
      <c r="C9" s="125">
        <v>41</v>
      </c>
      <c r="D9" s="125">
        <v>7</v>
      </c>
      <c r="E9" s="125">
        <v>12</v>
      </c>
      <c r="F9" s="125">
        <v>12</v>
      </c>
      <c r="G9" s="125">
        <v>16</v>
      </c>
      <c r="H9" s="125">
        <v>13</v>
      </c>
      <c r="I9" s="9">
        <v>7</v>
      </c>
      <c r="J9" s="125">
        <v>13</v>
      </c>
      <c r="K9" s="9">
        <v>14</v>
      </c>
      <c r="L9" s="9">
        <v>17</v>
      </c>
    </row>
    <row r="10" spans="2:12" s="24" customFormat="1" ht="24" customHeight="1">
      <c r="B10" s="24" t="s">
        <v>228</v>
      </c>
      <c r="C10" s="100" t="s">
        <v>24</v>
      </c>
      <c r="D10" s="100" t="s">
        <v>24</v>
      </c>
      <c r="E10" s="100"/>
      <c r="F10" s="100" t="s">
        <v>24</v>
      </c>
      <c r="G10" s="100" t="s">
        <v>24</v>
      </c>
      <c r="H10" s="100"/>
      <c r="I10" s="100"/>
      <c r="J10" s="100"/>
      <c r="K10" s="25"/>
      <c r="L10" s="25" t="s">
        <v>24</v>
      </c>
    </row>
    <row r="11" spans="2:12" s="10" customFormat="1" ht="12.75">
      <c r="B11" s="8" t="s">
        <v>229</v>
      </c>
      <c r="C11" s="125">
        <v>24938</v>
      </c>
      <c r="D11" s="125">
        <v>23687</v>
      </c>
      <c r="E11" s="125">
        <v>19548</v>
      </c>
      <c r="F11" s="125">
        <v>16906</v>
      </c>
      <c r="G11" s="125">
        <v>17397</v>
      </c>
      <c r="H11" s="125">
        <v>17828</v>
      </c>
      <c r="I11" s="9">
        <v>18306</v>
      </c>
      <c r="J11" s="125">
        <v>17530</v>
      </c>
      <c r="K11" s="9">
        <v>4639</v>
      </c>
      <c r="L11" s="9">
        <v>4792</v>
      </c>
    </row>
    <row r="12" spans="2:12" s="10" customFormat="1" ht="12.75">
      <c r="B12" s="8" t="s">
        <v>230</v>
      </c>
      <c r="C12" s="125">
        <v>2159</v>
      </c>
      <c r="D12" s="125">
        <v>2056</v>
      </c>
      <c r="E12" s="125">
        <v>1760</v>
      </c>
      <c r="F12" s="125">
        <v>1957</v>
      </c>
      <c r="G12" s="125">
        <v>2243</v>
      </c>
      <c r="H12" s="125">
        <v>2286</v>
      </c>
      <c r="I12" s="9">
        <v>2748</v>
      </c>
      <c r="J12" s="125">
        <v>2473</v>
      </c>
      <c r="K12" s="9">
        <v>1131</v>
      </c>
      <c r="L12" s="9">
        <v>986</v>
      </c>
    </row>
    <row r="13" spans="2:12" s="203" customFormat="1" ht="12.75">
      <c r="B13" s="202" t="s">
        <v>231</v>
      </c>
      <c r="C13" s="125">
        <v>19462</v>
      </c>
      <c r="D13" s="125">
        <v>14355</v>
      </c>
      <c r="E13" s="125">
        <v>13811</v>
      </c>
      <c r="F13" s="125">
        <v>13022</v>
      </c>
      <c r="G13" s="125">
        <v>12418</v>
      </c>
      <c r="H13" s="125">
        <v>10704</v>
      </c>
      <c r="I13" s="9">
        <v>9917</v>
      </c>
      <c r="J13" s="125">
        <v>9435</v>
      </c>
      <c r="K13" s="9">
        <v>4872</v>
      </c>
      <c r="L13" s="9">
        <v>4637</v>
      </c>
    </row>
    <row r="14" spans="2:12" s="203" customFormat="1" ht="12.75">
      <c r="B14" s="202" t="s">
        <v>232</v>
      </c>
      <c r="C14" s="125">
        <v>5476</v>
      </c>
      <c r="D14" s="125">
        <v>9333</v>
      </c>
      <c r="E14" s="125">
        <v>5737</v>
      </c>
      <c r="F14" s="125">
        <v>3884</v>
      </c>
      <c r="G14" s="125">
        <v>4979</v>
      </c>
      <c r="H14" s="125">
        <v>7124</v>
      </c>
      <c r="I14" s="9">
        <v>8389</v>
      </c>
      <c r="J14" s="125">
        <v>8096</v>
      </c>
      <c r="K14" s="9">
        <v>-233</v>
      </c>
      <c r="L14" s="9">
        <v>155</v>
      </c>
    </row>
    <row r="15" spans="2:12" ht="12.75">
      <c r="B15" s="4" t="s">
        <v>233</v>
      </c>
      <c r="C15" s="204">
        <v>0.28</v>
      </c>
      <c r="D15" s="204">
        <v>0.65</v>
      </c>
      <c r="E15" s="204">
        <v>0.42</v>
      </c>
      <c r="F15" s="204">
        <v>0.3</v>
      </c>
      <c r="G15" s="204">
        <v>0.4</v>
      </c>
      <c r="H15" s="204">
        <v>0.67</v>
      </c>
      <c r="I15" s="205">
        <v>0.85</v>
      </c>
      <c r="J15" s="204">
        <v>0.86</v>
      </c>
      <c r="K15" s="205">
        <v>-0.05</v>
      </c>
      <c r="L15" s="205">
        <v>0.03</v>
      </c>
    </row>
    <row r="16" spans="2:12" s="206" customFormat="1" ht="12.75" customHeight="1">
      <c r="B16" s="206" t="s">
        <v>234</v>
      </c>
      <c r="C16" s="207">
        <v>1.9</v>
      </c>
      <c r="D16" s="207">
        <v>3.17</v>
      </c>
      <c r="E16" s="207">
        <v>1.53</v>
      </c>
      <c r="F16" s="207">
        <v>1.08</v>
      </c>
      <c r="G16" s="207">
        <v>1.24</v>
      </c>
      <c r="H16" s="207">
        <v>2.2</v>
      </c>
      <c r="I16" s="208">
        <v>3.3</v>
      </c>
      <c r="J16" s="209">
        <v>7.3</v>
      </c>
      <c r="K16" s="208">
        <v>-0.1</v>
      </c>
      <c r="L16" s="208">
        <v>0.1</v>
      </c>
    </row>
    <row r="17" spans="2:12" s="24" customFormat="1" ht="24" customHeight="1">
      <c r="B17" s="24" t="s">
        <v>235</v>
      </c>
      <c r="C17" s="125"/>
      <c r="D17" s="125"/>
      <c r="E17" s="125"/>
      <c r="F17" s="125"/>
      <c r="G17" s="125" t="s">
        <v>24</v>
      </c>
      <c r="H17" s="125"/>
      <c r="I17" s="100"/>
      <c r="J17" s="100"/>
      <c r="K17" s="25"/>
      <c r="L17" s="25" t="s">
        <v>24</v>
      </c>
    </row>
    <row r="18" spans="2:12" ht="12">
      <c r="B18" s="4" t="s">
        <v>236</v>
      </c>
      <c r="C18" s="125">
        <v>8</v>
      </c>
      <c r="D18" s="125">
        <v>9</v>
      </c>
      <c r="E18" s="125">
        <v>9</v>
      </c>
      <c r="F18" s="125">
        <v>11</v>
      </c>
      <c r="G18" s="125">
        <v>10</v>
      </c>
      <c r="H18" s="125">
        <v>12</v>
      </c>
      <c r="I18" s="9">
        <v>14</v>
      </c>
      <c r="J18" s="125">
        <v>14</v>
      </c>
      <c r="K18" s="9">
        <v>11</v>
      </c>
      <c r="L18" s="9">
        <v>11</v>
      </c>
    </row>
    <row r="19" spans="2:12" ht="12">
      <c r="B19" s="4" t="s">
        <v>237</v>
      </c>
      <c r="C19" s="125">
        <v>2926</v>
      </c>
      <c r="D19" s="125">
        <v>5142</v>
      </c>
      <c r="E19" s="125">
        <v>4261</v>
      </c>
      <c r="F19" s="125">
        <v>1645</v>
      </c>
      <c r="G19" s="125">
        <v>1710</v>
      </c>
      <c r="H19" s="125">
        <v>1384</v>
      </c>
      <c r="I19" s="9">
        <v>1337</v>
      </c>
      <c r="J19" s="125">
        <v>965</v>
      </c>
      <c r="K19" s="9">
        <v>512</v>
      </c>
      <c r="L19" s="9">
        <v>334</v>
      </c>
    </row>
    <row r="20" spans="2:12" ht="12">
      <c r="B20" s="4" t="s">
        <v>238</v>
      </c>
      <c r="C20" s="125">
        <v>4596</v>
      </c>
      <c r="D20" s="125">
        <v>4502</v>
      </c>
      <c r="E20" s="125">
        <v>4395</v>
      </c>
      <c r="F20" s="125">
        <v>4274</v>
      </c>
      <c r="G20" s="125">
        <v>4223</v>
      </c>
      <c r="H20" s="125">
        <v>4194</v>
      </c>
      <c r="I20" s="9">
        <v>4272</v>
      </c>
      <c r="J20" s="125">
        <v>2548</v>
      </c>
      <c r="K20" s="130">
        <v>2277</v>
      </c>
      <c r="L20" s="9">
        <v>2240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Blad10">
    <tabColor theme="0" tint="-0.24997000396251678"/>
    <outlinePr summaryBelow="0" summaryRight="0"/>
    <pageSetUpPr fitToPage="1"/>
  </sheetPr>
  <dimension ref="B1:AQ23"/>
  <sheetViews>
    <sheetView showGridLines="0" zoomScalePageLayoutView="0" workbookViewId="0" topLeftCell="B1">
      <selection activeCell="E28" sqref="E28"/>
    </sheetView>
  </sheetViews>
  <sheetFormatPr defaultColWidth="9.140625" defaultRowHeight="12.75"/>
  <cols>
    <col min="1" max="1" width="0" style="0" hidden="1" customWidth="1"/>
    <col min="2" max="2" width="50.57421875" style="4" customWidth="1"/>
    <col min="3" max="5" width="10.140625" style="4" customWidth="1"/>
    <col min="6" max="6" width="10.140625" style="151" customWidth="1"/>
    <col min="7" max="17" width="10.140625" style="4" customWidth="1"/>
    <col min="18" max="31" width="9.57421875" style="4" customWidth="1"/>
    <col min="32" max="35" width="9.57421875" style="2" customWidth="1"/>
    <col min="36" max="40" width="9.140625" style="2" customWidth="1"/>
    <col min="41" max="43" width="8.7109375" style="2" customWidth="1"/>
  </cols>
  <sheetData>
    <row r="1" spans="2:31" ht="23.25">
      <c r="B1" s="210" t="s">
        <v>221</v>
      </c>
      <c r="C1" s="210"/>
      <c r="D1" s="210"/>
      <c r="E1" s="21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2:43" ht="23.25" customHeight="1">
      <c r="B2" s="3" t="s">
        <v>45</v>
      </c>
      <c r="C2" s="38" t="s">
        <v>30</v>
      </c>
      <c r="D2" s="42" t="s">
        <v>31</v>
      </c>
      <c r="E2" s="42"/>
      <c r="F2" s="42"/>
      <c r="G2" s="42"/>
      <c r="H2" s="42" t="s">
        <v>32</v>
      </c>
      <c r="I2" s="42"/>
      <c r="J2" s="42"/>
      <c r="K2" s="42"/>
      <c r="L2" s="42" t="s">
        <v>33</v>
      </c>
      <c r="M2" s="42"/>
      <c r="N2" s="42"/>
      <c r="O2" s="42"/>
      <c r="P2" s="42" t="s">
        <v>34</v>
      </c>
      <c r="Q2" s="42"/>
      <c r="R2" s="42"/>
      <c r="S2" s="42"/>
      <c r="T2" s="42" t="s">
        <v>35</v>
      </c>
      <c r="U2" s="42"/>
      <c r="V2" s="42"/>
      <c r="W2" s="42"/>
      <c r="X2" s="42" t="s">
        <v>36</v>
      </c>
      <c r="Y2" s="42"/>
      <c r="Z2" s="42"/>
      <c r="AA2" s="42"/>
      <c r="AB2" s="42" t="s">
        <v>2</v>
      </c>
      <c r="AC2" s="42"/>
      <c r="AD2" s="42"/>
      <c r="AE2" s="42"/>
      <c r="AF2" s="42" t="s">
        <v>3</v>
      </c>
      <c r="AG2" s="42"/>
      <c r="AH2" s="42"/>
      <c r="AI2" s="42"/>
      <c r="AJ2" s="42" t="s">
        <v>4</v>
      </c>
      <c r="AK2" s="42"/>
      <c r="AL2" s="42"/>
      <c r="AM2" s="42"/>
      <c r="AN2" s="42" t="s">
        <v>5</v>
      </c>
      <c r="AO2" s="42"/>
      <c r="AP2" s="42"/>
      <c r="AQ2" s="42"/>
    </row>
    <row r="3" spans="2:43" s="7" customFormat="1" ht="12.75">
      <c r="B3" s="5"/>
      <c r="C3" s="192" t="s">
        <v>46</v>
      </c>
      <c r="D3" s="192" t="s">
        <v>47</v>
      </c>
      <c r="E3" s="192" t="s">
        <v>48</v>
      </c>
      <c r="F3" s="108" t="s">
        <v>49</v>
      </c>
      <c r="G3" s="7" t="s">
        <v>46</v>
      </c>
      <c r="H3" s="7" t="s">
        <v>47</v>
      </c>
      <c r="I3" s="7" t="s">
        <v>48</v>
      </c>
      <c r="J3" s="7" t="s">
        <v>49</v>
      </c>
      <c r="K3" s="7" t="s">
        <v>46</v>
      </c>
      <c r="L3" s="7" t="s">
        <v>47</v>
      </c>
      <c r="M3" s="7" t="s">
        <v>48</v>
      </c>
      <c r="N3" s="7" t="s">
        <v>49</v>
      </c>
      <c r="O3" s="7" t="s">
        <v>46</v>
      </c>
      <c r="P3" s="7" t="s">
        <v>47</v>
      </c>
      <c r="Q3" s="7" t="s">
        <v>48</v>
      </c>
      <c r="R3" s="7" t="s">
        <v>49</v>
      </c>
      <c r="S3" s="7" t="s">
        <v>46</v>
      </c>
      <c r="T3" s="7" t="s">
        <v>47</v>
      </c>
      <c r="U3" s="7" t="s">
        <v>48</v>
      </c>
      <c r="V3" s="7" t="s">
        <v>49</v>
      </c>
      <c r="W3" s="7" t="s">
        <v>46</v>
      </c>
      <c r="X3" s="7" t="s">
        <v>47</v>
      </c>
      <c r="Y3" s="7" t="s">
        <v>48</v>
      </c>
      <c r="Z3" s="7" t="s">
        <v>49</v>
      </c>
      <c r="AA3" s="7" t="s">
        <v>46</v>
      </c>
      <c r="AB3" s="7" t="s">
        <v>47</v>
      </c>
      <c r="AC3" s="7" t="s">
        <v>48</v>
      </c>
      <c r="AD3" s="7" t="s">
        <v>49</v>
      </c>
      <c r="AE3" s="7" t="s">
        <v>46</v>
      </c>
      <c r="AF3" s="7" t="s">
        <v>47</v>
      </c>
      <c r="AG3" s="7" t="s">
        <v>48</v>
      </c>
      <c r="AH3" s="7" t="s">
        <v>49</v>
      </c>
      <c r="AI3" s="7" t="s">
        <v>46</v>
      </c>
      <c r="AJ3" s="7" t="s">
        <v>47</v>
      </c>
      <c r="AK3" s="7" t="s">
        <v>48</v>
      </c>
      <c r="AL3" s="7" t="s">
        <v>49</v>
      </c>
      <c r="AM3" s="7" t="s">
        <v>46</v>
      </c>
      <c r="AN3" s="7" t="s">
        <v>47</v>
      </c>
      <c r="AO3" s="7" t="s">
        <v>48</v>
      </c>
      <c r="AP3" s="7" t="s">
        <v>49</v>
      </c>
      <c r="AQ3" s="7" t="s">
        <v>46</v>
      </c>
    </row>
    <row r="4" spans="2:43" s="211" customFormat="1" ht="24" customHeight="1">
      <c r="B4" s="24" t="s">
        <v>222</v>
      </c>
      <c r="C4" s="24"/>
      <c r="D4" s="24"/>
      <c r="E4" s="24"/>
      <c r="F4" s="60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3"/>
      <c r="AG4" s="3"/>
      <c r="AH4" s="3"/>
      <c r="AI4" s="3"/>
      <c r="AJ4" s="3" t="s">
        <v>1</v>
      </c>
      <c r="AK4" s="3" t="s">
        <v>1</v>
      </c>
      <c r="AL4" s="3" t="s">
        <v>1</v>
      </c>
      <c r="AM4" s="3" t="s">
        <v>1</v>
      </c>
      <c r="AN4" s="3" t="s">
        <v>1</v>
      </c>
      <c r="AO4" s="3" t="s">
        <v>1</v>
      </c>
      <c r="AP4" s="3" t="s">
        <v>1</v>
      </c>
      <c r="AQ4" s="3" t="s">
        <v>1</v>
      </c>
    </row>
    <row r="5" spans="2:43" s="10" customFormat="1" ht="12.75" customHeight="1">
      <c r="B5" s="4" t="s">
        <v>223</v>
      </c>
      <c r="C5" s="198">
        <v>12</v>
      </c>
      <c r="D5" s="10">
        <v>12</v>
      </c>
      <c r="E5" s="198">
        <v>12</v>
      </c>
      <c r="F5" s="44">
        <v>13</v>
      </c>
      <c r="G5" s="9">
        <v>16</v>
      </c>
      <c r="H5" s="9">
        <v>12</v>
      </c>
      <c r="I5" s="9">
        <v>12</v>
      </c>
      <c r="J5" s="9">
        <v>3</v>
      </c>
      <c r="K5" s="9">
        <v>18</v>
      </c>
      <c r="L5" s="9">
        <v>17</v>
      </c>
      <c r="M5" s="9">
        <v>17</v>
      </c>
      <c r="N5" s="9">
        <v>16</v>
      </c>
      <c r="O5" s="9">
        <v>16</v>
      </c>
      <c r="P5" s="9">
        <v>17</v>
      </c>
      <c r="Q5" s="9">
        <v>18</v>
      </c>
      <c r="R5" s="9">
        <v>17</v>
      </c>
      <c r="S5" s="9">
        <v>19</v>
      </c>
      <c r="T5" s="9">
        <v>18</v>
      </c>
      <c r="U5" s="9">
        <v>20</v>
      </c>
      <c r="V5" s="9">
        <v>18</v>
      </c>
      <c r="W5" s="9">
        <v>19</v>
      </c>
      <c r="X5" s="9">
        <v>16</v>
      </c>
      <c r="Y5" s="9">
        <v>16</v>
      </c>
      <c r="Z5" s="9">
        <v>16</v>
      </c>
      <c r="AA5" s="9">
        <v>16</v>
      </c>
      <c r="AB5" s="9">
        <v>13</v>
      </c>
      <c r="AC5" s="9">
        <v>13</v>
      </c>
      <c r="AD5" s="9">
        <v>13</v>
      </c>
      <c r="AE5" s="9">
        <v>14</v>
      </c>
      <c r="AF5" s="125">
        <v>11</v>
      </c>
      <c r="AG5" s="212">
        <v>13</v>
      </c>
      <c r="AH5" s="212">
        <v>13</v>
      </c>
      <c r="AI5" s="212">
        <v>13</v>
      </c>
      <c r="AJ5">
        <v>17</v>
      </c>
      <c r="AK5">
        <v>19</v>
      </c>
      <c r="AL5">
        <v>18</v>
      </c>
      <c r="AM5">
        <v>19</v>
      </c>
      <c r="AN5">
        <v>19</v>
      </c>
      <c r="AO5">
        <v>18</v>
      </c>
      <c r="AP5">
        <v>17</v>
      </c>
      <c r="AQ5">
        <v>17</v>
      </c>
    </row>
    <row r="6" spans="2:43" s="10" customFormat="1" ht="12.75" customHeight="1">
      <c r="B6" s="4" t="s">
        <v>224</v>
      </c>
      <c r="C6" s="198">
        <v>4</v>
      </c>
      <c r="D6" s="10">
        <v>4</v>
      </c>
      <c r="E6" s="198">
        <v>5</v>
      </c>
      <c r="F6" s="44">
        <v>7</v>
      </c>
      <c r="G6" s="9">
        <v>10</v>
      </c>
      <c r="H6" s="9">
        <v>6</v>
      </c>
      <c r="I6" s="9">
        <v>6</v>
      </c>
      <c r="J6" s="9">
        <v>4</v>
      </c>
      <c r="K6" s="9">
        <v>11</v>
      </c>
      <c r="L6" s="9">
        <v>10</v>
      </c>
      <c r="M6" s="9">
        <v>10</v>
      </c>
      <c r="N6" s="9">
        <v>9</v>
      </c>
      <c r="O6" s="9">
        <v>10</v>
      </c>
      <c r="P6" s="9">
        <v>9</v>
      </c>
      <c r="Q6" s="9">
        <v>11</v>
      </c>
      <c r="R6" s="9">
        <v>11</v>
      </c>
      <c r="S6" s="9">
        <v>12</v>
      </c>
      <c r="T6" s="9">
        <v>12</v>
      </c>
      <c r="U6" s="9">
        <v>14</v>
      </c>
      <c r="V6" s="9">
        <v>11</v>
      </c>
      <c r="W6" s="9">
        <v>13</v>
      </c>
      <c r="X6" s="9">
        <v>9</v>
      </c>
      <c r="Y6" s="9">
        <v>9</v>
      </c>
      <c r="Z6" s="9">
        <v>9</v>
      </c>
      <c r="AA6" s="9">
        <v>10</v>
      </c>
      <c r="AB6" s="9">
        <v>6</v>
      </c>
      <c r="AC6" s="9">
        <v>6</v>
      </c>
      <c r="AD6" s="9">
        <v>6</v>
      </c>
      <c r="AE6" s="9">
        <v>7</v>
      </c>
      <c r="AF6" s="125">
        <v>5</v>
      </c>
      <c r="AG6" s="212">
        <v>6</v>
      </c>
      <c r="AH6" s="212">
        <v>6</v>
      </c>
      <c r="AI6" s="212">
        <v>6</v>
      </c>
      <c r="AJ6">
        <v>10</v>
      </c>
      <c r="AK6">
        <v>12</v>
      </c>
      <c r="AL6">
        <v>12</v>
      </c>
      <c r="AM6">
        <v>13</v>
      </c>
      <c r="AN6">
        <v>12</v>
      </c>
      <c r="AO6">
        <v>11</v>
      </c>
      <c r="AP6">
        <v>10</v>
      </c>
      <c r="AQ6">
        <v>11</v>
      </c>
    </row>
    <row r="7" spans="2:43" s="211" customFormat="1" ht="24" customHeight="1">
      <c r="B7" s="24" t="s">
        <v>225</v>
      </c>
      <c r="C7" s="213" t="s">
        <v>24</v>
      </c>
      <c r="D7" s="211" t="s">
        <v>24</v>
      </c>
      <c r="E7" s="213" t="s">
        <v>24</v>
      </c>
      <c r="F7" s="44"/>
      <c r="G7" s="9" t="s">
        <v>24</v>
      </c>
      <c r="H7" s="9" t="s">
        <v>24</v>
      </c>
      <c r="I7" s="9" t="s">
        <v>24</v>
      </c>
      <c r="J7" s="9"/>
      <c r="K7" s="9" t="s">
        <v>24</v>
      </c>
      <c r="L7" s="9" t="s">
        <v>24</v>
      </c>
      <c r="M7" s="9" t="s">
        <v>24</v>
      </c>
      <c r="N7" s="9" t="s">
        <v>24</v>
      </c>
      <c r="O7" s="9" t="s">
        <v>24</v>
      </c>
      <c r="P7" s="9" t="s">
        <v>24</v>
      </c>
      <c r="Q7" s="9" t="s">
        <v>1</v>
      </c>
      <c r="R7" s="25" t="s">
        <v>24</v>
      </c>
      <c r="S7" s="25" t="s">
        <v>24</v>
      </c>
      <c r="T7" s="25" t="s">
        <v>24</v>
      </c>
      <c r="U7" s="25"/>
      <c r="V7" s="25" t="s">
        <v>24</v>
      </c>
      <c r="W7" s="25" t="s">
        <v>24</v>
      </c>
      <c r="X7" s="25" t="s">
        <v>24</v>
      </c>
      <c r="Y7" s="25" t="s">
        <v>24</v>
      </c>
      <c r="Z7" s="25" t="s">
        <v>24</v>
      </c>
      <c r="AA7" s="25" t="s">
        <v>24</v>
      </c>
      <c r="AB7" s="25" t="s">
        <v>24</v>
      </c>
      <c r="AC7" s="25" t="s">
        <v>24</v>
      </c>
      <c r="AD7" s="25" t="s">
        <v>24</v>
      </c>
      <c r="AE7" s="25" t="s">
        <v>24</v>
      </c>
      <c r="AF7" s="100"/>
      <c r="AG7" s="214"/>
      <c r="AH7" s="214"/>
      <c r="AI7" s="214"/>
      <c r="AJ7" s="3" t="s">
        <v>1</v>
      </c>
      <c r="AK7" s="3"/>
      <c r="AL7" s="3" t="s">
        <v>24</v>
      </c>
      <c r="AM7" s="3" t="s">
        <v>24</v>
      </c>
      <c r="AN7" s="3" t="s">
        <v>24</v>
      </c>
      <c r="AO7" s="3" t="s">
        <v>24</v>
      </c>
      <c r="AP7" s="3" t="s">
        <v>24</v>
      </c>
      <c r="AQ7" s="3" t="s">
        <v>24</v>
      </c>
    </row>
    <row r="8" spans="2:43" s="10" customFormat="1" ht="12.75" customHeight="1">
      <c r="B8" s="4" t="s">
        <v>226</v>
      </c>
      <c r="C8" s="198">
        <v>3</v>
      </c>
      <c r="D8" s="10">
        <v>4</v>
      </c>
      <c r="E8" s="198">
        <v>6</v>
      </c>
      <c r="F8" s="44">
        <v>8</v>
      </c>
      <c r="G8" s="9">
        <v>6</v>
      </c>
      <c r="H8" s="9">
        <v>7</v>
      </c>
      <c r="I8" s="9">
        <v>7</v>
      </c>
      <c r="J8" s="9">
        <v>9</v>
      </c>
      <c r="K8" s="9">
        <v>13</v>
      </c>
      <c r="L8" s="9">
        <v>12</v>
      </c>
      <c r="M8" s="9">
        <v>11</v>
      </c>
      <c r="N8" s="9">
        <v>11</v>
      </c>
      <c r="O8" s="9">
        <v>11</v>
      </c>
      <c r="P8" s="9">
        <v>12</v>
      </c>
      <c r="Q8" s="9">
        <v>12</v>
      </c>
      <c r="R8" s="9">
        <v>14</v>
      </c>
      <c r="S8" s="9">
        <v>15</v>
      </c>
      <c r="T8" s="9">
        <v>15</v>
      </c>
      <c r="U8" s="9">
        <v>15</v>
      </c>
      <c r="V8" s="9">
        <v>12</v>
      </c>
      <c r="W8" s="9">
        <v>11</v>
      </c>
      <c r="X8" s="9">
        <v>11</v>
      </c>
      <c r="Y8" s="9">
        <v>9</v>
      </c>
      <c r="Z8" s="9">
        <v>8</v>
      </c>
      <c r="AA8" s="9">
        <v>7</v>
      </c>
      <c r="AB8" s="9">
        <v>6</v>
      </c>
      <c r="AC8" s="9">
        <v>6</v>
      </c>
      <c r="AD8" s="9">
        <v>6</v>
      </c>
      <c r="AE8" s="9">
        <v>7</v>
      </c>
      <c r="AF8" s="125">
        <v>8</v>
      </c>
      <c r="AG8" s="212">
        <v>11</v>
      </c>
      <c r="AH8" s="212">
        <v>14</v>
      </c>
      <c r="AI8" s="212">
        <v>16</v>
      </c>
      <c r="AJ8">
        <v>20</v>
      </c>
      <c r="AK8">
        <v>25</v>
      </c>
      <c r="AL8">
        <v>24</v>
      </c>
      <c r="AM8">
        <v>23</v>
      </c>
      <c r="AN8">
        <v>21</v>
      </c>
      <c r="AO8">
        <v>18</v>
      </c>
      <c r="AP8">
        <v>14</v>
      </c>
      <c r="AQ8">
        <v>11</v>
      </c>
    </row>
    <row r="9" spans="2:43" s="10" customFormat="1" ht="12.75" customHeight="1">
      <c r="B9" s="4" t="s">
        <v>227</v>
      </c>
      <c r="C9" s="198">
        <v>37</v>
      </c>
      <c r="D9" s="10">
        <v>41</v>
      </c>
      <c r="E9" s="198">
        <v>44</v>
      </c>
      <c r="F9" s="44">
        <v>9</v>
      </c>
      <c r="G9" s="9">
        <v>7</v>
      </c>
      <c r="H9" s="9">
        <v>7</v>
      </c>
      <c r="I9" s="9">
        <v>8</v>
      </c>
      <c r="J9" s="9">
        <v>9</v>
      </c>
      <c r="K9" s="9">
        <v>13</v>
      </c>
      <c r="L9" s="9">
        <v>12</v>
      </c>
      <c r="M9" s="9">
        <v>11</v>
      </c>
      <c r="N9" s="9">
        <v>11</v>
      </c>
      <c r="O9" s="9">
        <v>11</v>
      </c>
      <c r="P9" s="9">
        <v>12</v>
      </c>
      <c r="Q9" s="9">
        <v>13</v>
      </c>
      <c r="R9" s="9">
        <v>15</v>
      </c>
      <c r="S9" s="9">
        <v>15</v>
      </c>
      <c r="T9" s="9">
        <v>16</v>
      </c>
      <c r="U9" s="9">
        <v>19</v>
      </c>
      <c r="V9" s="9">
        <v>15</v>
      </c>
      <c r="W9" s="9">
        <v>14</v>
      </c>
      <c r="X9" s="9">
        <v>13</v>
      </c>
      <c r="Y9" s="9">
        <v>11</v>
      </c>
      <c r="Z9" s="9">
        <v>10</v>
      </c>
      <c r="AA9" s="9">
        <v>8</v>
      </c>
      <c r="AB9" s="9">
        <v>7</v>
      </c>
      <c r="AC9" s="9">
        <v>11</v>
      </c>
      <c r="AD9" s="9">
        <v>11</v>
      </c>
      <c r="AE9" s="9">
        <v>12</v>
      </c>
      <c r="AF9" s="125">
        <v>13</v>
      </c>
      <c r="AG9" s="212">
        <v>7</v>
      </c>
      <c r="AH9" s="212">
        <v>10</v>
      </c>
      <c r="AI9" s="212">
        <v>11</v>
      </c>
      <c r="AJ9">
        <v>14</v>
      </c>
      <c r="AK9">
        <v>19</v>
      </c>
      <c r="AL9">
        <v>19</v>
      </c>
      <c r="AM9">
        <v>18</v>
      </c>
      <c r="AN9">
        <v>17</v>
      </c>
      <c r="AO9">
        <v>16</v>
      </c>
      <c r="AP9">
        <v>13</v>
      </c>
      <c r="AQ9">
        <v>10</v>
      </c>
    </row>
    <row r="10" spans="2:43" s="211" customFormat="1" ht="24" customHeight="1">
      <c r="B10" s="24" t="s">
        <v>228</v>
      </c>
      <c r="C10" s="213" t="s">
        <v>24</v>
      </c>
      <c r="D10" s="211" t="s">
        <v>24</v>
      </c>
      <c r="E10" s="213" t="s">
        <v>24</v>
      </c>
      <c r="F10" s="44" t="s">
        <v>24</v>
      </c>
      <c r="G10" s="9" t="s">
        <v>24</v>
      </c>
      <c r="H10" s="9" t="s">
        <v>24</v>
      </c>
      <c r="I10" s="9" t="s">
        <v>24</v>
      </c>
      <c r="J10" s="9"/>
      <c r="K10" s="9" t="s">
        <v>24</v>
      </c>
      <c r="L10" s="9"/>
      <c r="M10" s="9" t="s">
        <v>24</v>
      </c>
      <c r="N10" s="9" t="s">
        <v>24</v>
      </c>
      <c r="O10" s="9"/>
      <c r="P10" s="9" t="s">
        <v>24</v>
      </c>
      <c r="Q10" s="9" t="s">
        <v>1</v>
      </c>
      <c r="R10" s="25" t="s">
        <v>24</v>
      </c>
      <c r="S10" s="25" t="s">
        <v>24</v>
      </c>
      <c r="T10" s="25" t="s">
        <v>24</v>
      </c>
      <c r="U10" s="25" t="s">
        <v>24</v>
      </c>
      <c r="V10" s="25" t="s">
        <v>24</v>
      </c>
      <c r="W10" s="25" t="s">
        <v>24</v>
      </c>
      <c r="X10" s="25" t="s">
        <v>24</v>
      </c>
      <c r="Y10" s="25" t="s">
        <v>24</v>
      </c>
      <c r="Z10" s="25" t="s">
        <v>24</v>
      </c>
      <c r="AA10" s="25" t="s">
        <v>24</v>
      </c>
      <c r="AB10" s="25" t="s">
        <v>24</v>
      </c>
      <c r="AC10" s="25" t="s">
        <v>24</v>
      </c>
      <c r="AD10" s="25" t="s">
        <v>24</v>
      </c>
      <c r="AE10" s="25" t="s">
        <v>24</v>
      </c>
      <c r="AF10" s="100"/>
      <c r="AG10" s="214"/>
      <c r="AH10" s="214"/>
      <c r="AI10" s="214"/>
      <c r="AJ10" s="3"/>
      <c r="AK10" s="3" t="s">
        <v>24</v>
      </c>
      <c r="AL10" s="3" t="s">
        <v>24</v>
      </c>
      <c r="AM10" s="3" t="s">
        <v>24</v>
      </c>
      <c r="AN10" s="3" t="s">
        <v>24</v>
      </c>
      <c r="AO10" s="3" t="s">
        <v>24</v>
      </c>
      <c r="AP10" s="3" t="s">
        <v>24</v>
      </c>
      <c r="AQ10" s="3" t="s">
        <v>24</v>
      </c>
    </row>
    <row r="11" spans="2:43" s="9" customFormat="1" ht="12.75" customHeight="1">
      <c r="B11" s="8" t="s">
        <v>229</v>
      </c>
      <c r="C11" s="175">
        <v>25102</v>
      </c>
      <c r="D11" s="9">
        <v>24938</v>
      </c>
      <c r="E11" s="175">
        <v>24820</v>
      </c>
      <c r="F11" s="44">
        <v>23499</v>
      </c>
      <c r="G11" s="9">
        <v>24407</v>
      </c>
      <c r="H11" s="9">
        <v>23687</v>
      </c>
      <c r="I11" s="9">
        <v>22451</v>
      </c>
      <c r="J11" s="9">
        <v>21594</v>
      </c>
      <c r="K11" s="9">
        <v>20369</v>
      </c>
      <c r="L11" s="9">
        <v>19548</v>
      </c>
      <c r="M11" s="9">
        <v>18466</v>
      </c>
      <c r="N11" s="9">
        <v>17688</v>
      </c>
      <c r="O11" s="9">
        <v>17586</v>
      </c>
      <c r="P11" s="9">
        <v>16906</v>
      </c>
      <c r="Q11" s="9">
        <v>17287</v>
      </c>
      <c r="R11" s="9">
        <v>17435</v>
      </c>
      <c r="S11" s="9">
        <v>17726</v>
      </c>
      <c r="T11" s="9">
        <v>17397</v>
      </c>
      <c r="U11" s="9">
        <v>17087</v>
      </c>
      <c r="V11" s="9">
        <v>17774</v>
      </c>
      <c r="W11" s="9">
        <v>17606</v>
      </c>
      <c r="X11" s="9">
        <v>17828</v>
      </c>
      <c r="Y11" s="9">
        <v>17938</v>
      </c>
      <c r="Z11" s="9">
        <v>18115</v>
      </c>
      <c r="AA11" s="9">
        <v>18294</v>
      </c>
      <c r="AB11" s="9">
        <v>18306</v>
      </c>
      <c r="AC11" s="9">
        <v>18326</v>
      </c>
      <c r="AD11" s="9">
        <v>18140</v>
      </c>
      <c r="AE11" s="9">
        <v>18057</v>
      </c>
      <c r="AF11" s="125">
        <v>17530</v>
      </c>
      <c r="AG11" s="215">
        <v>5695</v>
      </c>
      <c r="AH11" s="215">
        <v>5832</v>
      </c>
      <c r="AI11" s="215">
        <v>4814</v>
      </c>
      <c r="AJ11" s="10">
        <v>4639</v>
      </c>
      <c r="AK11" s="10">
        <v>4657</v>
      </c>
      <c r="AL11" s="10">
        <v>4909</v>
      </c>
      <c r="AM11" s="10">
        <v>5113</v>
      </c>
      <c r="AN11" s="10">
        <v>4792</v>
      </c>
      <c r="AO11" s="10">
        <v>4930</v>
      </c>
      <c r="AP11" s="10">
        <v>5137</v>
      </c>
      <c r="AQ11" s="10">
        <v>5084</v>
      </c>
    </row>
    <row r="12" spans="2:43" s="9" customFormat="1" ht="12.75" customHeight="1">
      <c r="B12" s="8" t="s">
        <v>230</v>
      </c>
      <c r="C12" s="175">
        <v>2501</v>
      </c>
      <c r="D12" s="9">
        <v>2159</v>
      </c>
      <c r="E12" s="175">
        <v>1669</v>
      </c>
      <c r="F12" s="44">
        <v>1034</v>
      </c>
      <c r="G12" s="9">
        <v>2252</v>
      </c>
      <c r="H12" s="9">
        <v>2056</v>
      </c>
      <c r="I12" s="9">
        <v>1775</v>
      </c>
      <c r="J12" s="9">
        <v>1926</v>
      </c>
      <c r="K12" s="9">
        <v>1798</v>
      </c>
      <c r="L12" s="9">
        <v>1760</v>
      </c>
      <c r="M12" s="9">
        <v>1962</v>
      </c>
      <c r="N12" s="9">
        <v>2077</v>
      </c>
      <c r="O12" s="9">
        <v>2486</v>
      </c>
      <c r="P12" s="9">
        <v>1957</v>
      </c>
      <c r="Q12" s="9">
        <v>2471</v>
      </c>
      <c r="R12" s="9">
        <v>2468</v>
      </c>
      <c r="S12" s="9">
        <v>2667</v>
      </c>
      <c r="T12" s="9">
        <v>2243</v>
      </c>
      <c r="U12" s="9">
        <v>2430</v>
      </c>
      <c r="V12" s="9">
        <v>2636</v>
      </c>
      <c r="W12" s="9">
        <v>2575</v>
      </c>
      <c r="X12" s="9">
        <v>2286</v>
      </c>
      <c r="Y12" s="9">
        <v>2398</v>
      </c>
      <c r="Z12" s="9">
        <v>2589</v>
      </c>
      <c r="AA12" s="9">
        <v>2800</v>
      </c>
      <c r="AB12" s="9">
        <v>2748</v>
      </c>
      <c r="AC12" s="9">
        <v>2756</v>
      </c>
      <c r="AD12" s="9">
        <v>2524</v>
      </c>
      <c r="AE12" s="9">
        <v>2548</v>
      </c>
      <c r="AF12" s="125"/>
      <c r="AG12" s="215"/>
      <c r="AH12" s="215"/>
      <c r="AI12" s="215"/>
      <c r="AJ12" s="10"/>
      <c r="AK12" s="10"/>
      <c r="AL12" s="10"/>
      <c r="AM12" s="10"/>
      <c r="AN12" s="10"/>
      <c r="AO12" s="10"/>
      <c r="AP12" s="10"/>
      <c r="AQ12" s="10"/>
    </row>
    <row r="13" spans="2:43" s="216" customFormat="1" ht="12.75" customHeight="1">
      <c r="B13" s="202" t="s">
        <v>231</v>
      </c>
      <c r="C13" s="9">
        <v>19151</v>
      </c>
      <c r="D13" s="9">
        <v>19462</v>
      </c>
      <c r="E13" s="44">
        <v>19298</v>
      </c>
      <c r="F13" s="44">
        <v>13660</v>
      </c>
      <c r="G13" s="9">
        <v>14576</v>
      </c>
      <c r="H13" s="9">
        <v>14355</v>
      </c>
      <c r="I13" s="9">
        <v>13931</v>
      </c>
      <c r="J13" s="9">
        <v>13427</v>
      </c>
      <c r="K13" s="9">
        <v>14313</v>
      </c>
      <c r="L13" s="9">
        <v>13811</v>
      </c>
      <c r="M13" s="9">
        <v>13484</v>
      </c>
      <c r="N13" s="9">
        <v>12953</v>
      </c>
      <c r="O13" s="9">
        <v>13420</v>
      </c>
      <c r="P13" s="9">
        <v>13022</v>
      </c>
      <c r="Q13" s="9">
        <v>12736</v>
      </c>
      <c r="R13" s="9">
        <v>12232</v>
      </c>
      <c r="S13" s="9">
        <v>12814</v>
      </c>
      <c r="T13" s="9">
        <v>12418</v>
      </c>
      <c r="U13" s="9">
        <v>11733</v>
      </c>
      <c r="V13" s="9">
        <v>10978</v>
      </c>
      <c r="W13" s="9">
        <v>11215</v>
      </c>
      <c r="X13" s="9">
        <v>10704</v>
      </c>
      <c r="Y13" s="9">
        <v>10349</v>
      </c>
      <c r="Z13" s="9">
        <v>10092</v>
      </c>
      <c r="AA13" s="9">
        <v>10285</v>
      </c>
      <c r="AB13" s="9">
        <v>9917</v>
      </c>
      <c r="AC13" s="9">
        <v>9775</v>
      </c>
      <c r="AD13" s="9">
        <v>9483</v>
      </c>
      <c r="AE13" s="9">
        <v>9682</v>
      </c>
      <c r="AF13" s="125">
        <v>9435</v>
      </c>
      <c r="AG13" s="215">
        <v>4729</v>
      </c>
      <c r="AH13" s="215">
        <v>4659</v>
      </c>
      <c r="AI13" s="215">
        <v>4935</v>
      </c>
      <c r="AJ13" s="10">
        <v>4872</v>
      </c>
      <c r="AK13" s="10">
        <v>4798</v>
      </c>
      <c r="AL13" s="10">
        <v>4642</v>
      </c>
      <c r="AM13" s="10">
        <v>4869</v>
      </c>
      <c r="AN13" s="10">
        <v>4637</v>
      </c>
      <c r="AO13" s="10">
        <v>4405</v>
      </c>
      <c r="AP13" s="10">
        <v>4149</v>
      </c>
      <c r="AQ13" s="10">
        <v>4108</v>
      </c>
    </row>
    <row r="14" spans="2:43" s="216" customFormat="1" ht="12.75" customHeight="1">
      <c r="B14" s="202" t="s">
        <v>232</v>
      </c>
      <c r="C14" s="9">
        <v>5951</v>
      </c>
      <c r="D14" s="9">
        <v>5476</v>
      </c>
      <c r="E14" s="44">
        <v>5522</v>
      </c>
      <c r="F14" s="44">
        <v>12667</v>
      </c>
      <c r="G14" s="9">
        <v>9822</v>
      </c>
      <c r="H14" s="9">
        <v>9333</v>
      </c>
      <c r="I14" s="9">
        <v>8520</v>
      </c>
      <c r="J14" s="9">
        <v>8166</v>
      </c>
      <c r="K14" s="9">
        <v>6056</v>
      </c>
      <c r="L14" s="9">
        <v>5737</v>
      </c>
      <c r="M14" s="9">
        <v>4982</v>
      </c>
      <c r="N14" s="9">
        <v>4734</v>
      </c>
      <c r="O14" s="9">
        <v>4165</v>
      </c>
      <c r="P14" s="9">
        <v>3884</v>
      </c>
      <c r="Q14" s="9">
        <v>4551</v>
      </c>
      <c r="R14" s="9">
        <v>5204</v>
      </c>
      <c r="S14" s="9">
        <v>4911</v>
      </c>
      <c r="T14" s="9">
        <v>4979</v>
      </c>
      <c r="U14" s="9">
        <v>5355</v>
      </c>
      <c r="V14" s="9">
        <v>6798</v>
      </c>
      <c r="W14" s="9">
        <v>6390</v>
      </c>
      <c r="X14" s="9">
        <v>7124</v>
      </c>
      <c r="Y14" s="9">
        <v>7589</v>
      </c>
      <c r="Z14" s="9">
        <v>8022</v>
      </c>
      <c r="AA14" s="9">
        <v>8009</v>
      </c>
      <c r="AB14" s="9">
        <v>8389</v>
      </c>
      <c r="AC14" s="9">
        <v>8551</v>
      </c>
      <c r="AD14" s="9">
        <v>8656</v>
      </c>
      <c r="AE14" s="9">
        <v>8375</v>
      </c>
      <c r="AF14" s="125">
        <v>8096</v>
      </c>
      <c r="AG14" s="215">
        <v>966</v>
      </c>
      <c r="AH14" s="215">
        <v>1173</v>
      </c>
      <c r="AI14" s="215">
        <v>-121</v>
      </c>
      <c r="AJ14" s="10">
        <v>-233</v>
      </c>
      <c r="AK14" s="10">
        <v>-141</v>
      </c>
      <c r="AL14" s="10">
        <v>267</v>
      </c>
      <c r="AM14" s="10">
        <v>244</v>
      </c>
      <c r="AN14" s="10">
        <v>155</v>
      </c>
      <c r="AO14" s="10">
        <v>525</v>
      </c>
      <c r="AP14" s="10">
        <v>877</v>
      </c>
      <c r="AQ14" s="10">
        <v>976</v>
      </c>
    </row>
    <row r="15" spans="2:43" s="9" customFormat="1" ht="12.75" customHeight="1">
      <c r="B15" s="4" t="s">
        <v>233</v>
      </c>
      <c r="C15" s="198">
        <v>0.31</v>
      </c>
      <c r="D15" s="205">
        <v>0.28</v>
      </c>
      <c r="E15" s="198">
        <v>0.29</v>
      </c>
      <c r="F15" s="217">
        <v>0.93</v>
      </c>
      <c r="G15" s="205">
        <v>0.67</v>
      </c>
      <c r="H15" s="205">
        <v>0.65</v>
      </c>
      <c r="I15" s="205">
        <v>0.61</v>
      </c>
      <c r="J15" s="205">
        <v>0.61</v>
      </c>
      <c r="K15" s="205">
        <v>0.42</v>
      </c>
      <c r="L15" s="205">
        <v>0.42</v>
      </c>
      <c r="M15" s="205">
        <v>0.37</v>
      </c>
      <c r="N15" s="205">
        <v>0.37</v>
      </c>
      <c r="O15" s="205">
        <v>0.31</v>
      </c>
      <c r="P15" s="205">
        <v>0.3</v>
      </c>
      <c r="Q15" s="205">
        <v>0.36</v>
      </c>
      <c r="R15" s="205">
        <v>0.43</v>
      </c>
      <c r="S15" s="205">
        <v>0.38</v>
      </c>
      <c r="T15" s="205">
        <v>0.4</v>
      </c>
      <c r="U15" s="205">
        <v>0.46</v>
      </c>
      <c r="V15" s="205">
        <v>0.62</v>
      </c>
      <c r="W15" s="205">
        <v>0.57</v>
      </c>
      <c r="X15" s="205">
        <v>0.67</v>
      </c>
      <c r="Y15" s="205">
        <v>0.73</v>
      </c>
      <c r="Z15" s="205">
        <v>0.79</v>
      </c>
      <c r="AA15" s="205">
        <v>0.78</v>
      </c>
      <c r="AB15" s="205">
        <v>0.85</v>
      </c>
      <c r="AC15" s="205">
        <v>0.87</v>
      </c>
      <c r="AD15" s="205">
        <v>0.91</v>
      </c>
      <c r="AE15" s="205">
        <v>0.86</v>
      </c>
      <c r="AF15" s="204">
        <v>0.86</v>
      </c>
      <c r="AG15" s="218">
        <v>0.2</v>
      </c>
      <c r="AH15" s="218">
        <v>0.25</v>
      </c>
      <c r="AI15" s="218">
        <v>-0.02</v>
      </c>
      <c r="AJ15" s="219">
        <v>-0.05</v>
      </c>
      <c r="AK15" s="219">
        <v>-0.03</v>
      </c>
      <c r="AL15" s="219">
        <v>0.06</v>
      </c>
      <c r="AM15" s="219">
        <v>0.05</v>
      </c>
      <c r="AN15" s="219">
        <v>0.03</v>
      </c>
      <c r="AO15" s="219">
        <v>0.12</v>
      </c>
      <c r="AP15" s="219">
        <v>0.21</v>
      </c>
      <c r="AQ15" s="219">
        <v>0.24</v>
      </c>
    </row>
    <row r="16" spans="2:43" s="9" customFormat="1" ht="12.75" customHeight="1">
      <c r="B16" s="206" t="s">
        <v>234</v>
      </c>
      <c r="C16" s="220">
        <v>2.3</v>
      </c>
      <c r="D16" s="221">
        <v>1.9</v>
      </c>
      <c r="E16" s="222">
        <v>1.82</v>
      </c>
      <c r="F16" s="223">
        <v>3.87</v>
      </c>
      <c r="G16" s="221">
        <v>3.42</v>
      </c>
      <c r="H16" s="221">
        <v>3.17</v>
      </c>
      <c r="I16" s="221">
        <v>2.77</v>
      </c>
      <c r="J16" s="221">
        <v>2.52</v>
      </c>
      <c r="K16" s="221">
        <v>1.55</v>
      </c>
      <c r="L16" s="221">
        <v>1.53</v>
      </c>
      <c r="M16" s="221">
        <v>1.41</v>
      </c>
      <c r="N16" s="221">
        <v>1.35</v>
      </c>
      <c r="O16" s="221">
        <v>1.19</v>
      </c>
      <c r="P16" s="221">
        <v>1.08</v>
      </c>
      <c r="Q16" s="221">
        <v>1.27</v>
      </c>
      <c r="R16" s="221">
        <v>1.3</v>
      </c>
      <c r="S16" s="221">
        <v>1.2</v>
      </c>
      <c r="T16" s="221">
        <v>1.2</v>
      </c>
      <c r="U16" s="221">
        <v>1.3</v>
      </c>
      <c r="V16" s="221">
        <v>1.9</v>
      </c>
      <c r="W16" s="221">
        <v>1.9</v>
      </c>
      <c r="X16" s="221">
        <v>2.2</v>
      </c>
      <c r="Y16" s="221">
        <v>2.5</v>
      </c>
      <c r="Z16" s="221">
        <v>2.8</v>
      </c>
      <c r="AA16" s="221">
        <v>2.9</v>
      </c>
      <c r="AB16" s="221">
        <v>3.3</v>
      </c>
      <c r="AC16" s="221">
        <v>3.7</v>
      </c>
      <c r="AD16" s="221">
        <v>4.5</v>
      </c>
      <c r="AE16" s="221">
        <v>5.1</v>
      </c>
      <c r="AF16" s="207"/>
      <c r="AG16" s="224"/>
      <c r="AH16" s="224"/>
      <c r="AI16" s="224"/>
      <c r="AJ16" s="203"/>
      <c r="AK16" s="203"/>
      <c r="AL16" s="203"/>
      <c r="AM16" s="203"/>
      <c r="AN16" s="203"/>
      <c r="AO16" s="203"/>
      <c r="AP16" s="203"/>
      <c r="AQ16" s="203"/>
    </row>
    <row r="17" spans="2:43" s="211" customFormat="1" ht="24" customHeight="1">
      <c r="B17" s="24" t="s">
        <v>235</v>
      </c>
      <c r="C17" s="213"/>
      <c r="E17" s="213"/>
      <c r="F17" s="44"/>
      <c r="G17" s="9"/>
      <c r="H17" s="9"/>
      <c r="I17" s="9"/>
      <c r="J17" s="225"/>
      <c r="K17" s="225"/>
      <c r="L17" s="9"/>
      <c r="M17" s="9"/>
      <c r="N17" s="9"/>
      <c r="O17" s="9"/>
      <c r="P17" s="9"/>
      <c r="Q17" s="9"/>
      <c r="R17" s="25"/>
      <c r="S17" s="25"/>
      <c r="T17" s="25" t="s">
        <v>24</v>
      </c>
      <c r="U17" s="25"/>
      <c r="V17" s="25" t="s">
        <v>24</v>
      </c>
      <c r="W17" s="25" t="s">
        <v>24</v>
      </c>
      <c r="X17" s="25" t="s">
        <v>24</v>
      </c>
      <c r="Y17" s="9" t="s">
        <v>24</v>
      </c>
      <c r="Z17" s="25" t="s">
        <v>24</v>
      </c>
      <c r="AA17" s="25" t="s">
        <v>24</v>
      </c>
      <c r="AB17" s="25" t="s">
        <v>24</v>
      </c>
      <c r="AC17" s="25" t="s">
        <v>24</v>
      </c>
      <c r="AD17" s="25" t="s">
        <v>24</v>
      </c>
      <c r="AE17" s="25" t="s">
        <v>24</v>
      </c>
      <c r="AF17" s="100"/>
      <c r="AG17" s="214"/>
      <c r="AH17" s="214"/>
      <c r="AI17" s="214"/>
      <c r="AJ17" s="3" t="s">
        <v>24</v>
      </c>
      <c r="AK17" s="3" t="s">
        <v>24</v>
      </c>
      <c r="AL17" s="3" t="s">
        <v>24</v>
      </c>
      <c r="AM17" s="3" t="s">
        <v>24</v>
      </c>
      <c r="AN17" s="3" t="s">
        <v>24</v>
      </c>
      <c r="AO17" s="3" t="s">
        <v>24</v>
      </c>
      <c r="AP17" s="3" t="s">
        <v>24</v>
      </c>
      <c r="AQ17" s="3" t="s">
        <v>24</v>
      </c>
    </row>
    <row r="18" spans="2:43" ht="12.75" customHeight="1">
      <c r="B18" s="4" t="s">
        <v>236</v>
      </c>
      <c r="C18" s="198">
        <v>10</v>
      </c>
      <c r="D18" s="198">
        <v>8</v>
      </c>
      <c r="E18" s="198">
        <v>7</v>
      </c>
      <c r="F18" s="44">
        <v>8</v>
      </c>
      <c r="G18" s="9">
        <v>10</v>
      </c>
      <c r="H18" s="9">
        <v>9</v>
      </c>
      <c r="I18" s="9">
        <v>8</v>
      </c>
      <c r="J18" s="226">
        <v>9</v>
      </c>
      <c r="K18" s="226">
        <v>9</v>
      </c>
      <c r="L18" s="9">
        <v>9</v>
      </c>
      <c r="M18" s="9">
        <v>9</v>
      </c>
      <c r="N18" s="9">
        <v>10</v>
      </c>
      <c r="O18" s="9">
        <v>11</v>
      </c>
      <c r="P18" s="9">
        <v>11</v>
      </c>
      <c r="Q18" s="9">
        <v>11</v>
      </c>
      <c r="R18" s="198">
        <v>11</v>
      </c>
      <c r="S18" s="198">
        <v>12</v>
      </c>
      <c r="T18" s="9">
        <v>10</v>
      </c>
      <c r="U18" s="9">
        <v>12</v>
      </c>
      <c r="V18" s="9">
        <v>11</v>
      </c>
      <c r="W18" s="9">
        <v>11</v>
      </c>
      <c r="X18" s="9">
        <v>11.6</v>
      </c>
      <c r="Y18" s="9">
        <v>12.4</v>
      </c>
      <c r="Z18" s="9">
        <v>13.3</v>
      </c>
      <c r="AA18" s="9">
        <v>12.5</v>
      </c>
      <c r="AB18" s="9">
        <v>13.7</v>
      </c>
      <c r="AC18" s="9">
        <v>15.8</v>
      </c>
      <c r="AD18" s="9">
        <v>13.9</v>
      </c>
      <c r="AE18" s="9">
        <v>0</v>
      </c>
      <c r="AF18" s="125"/>
      <c r="AG18" s="227"/>
      <c r="AH18" s="215"/>
      <c r="AI18" s="215"/>
      <c r="AJ18" s="10"/>
      <c r="AK18" s="10"/>
      <c r="AL18" s="10"/>
      <c r="AM18" s="10"/>
      <c r="AN18" s="10"/>
      <c r="AO18" s="10"/>
      <c r="AP18" s="10"/>
      <c r="AQ18" s="10"/>
    </row>
    <row r="19" spans="2:43" ht="12.75" customHeight="1">
      <c r="B19" s="4" t="s">
        <v>237</v>
      </c>
      <c r="C19" s="228">
        <v>282</v>
      </c>
      <c r="D19" s="44">
        <v>2926</v>
      </c>
      <c r="E19" s="44">
        <v>2298</v>
      </c>
      <c r="F19" s="44">
        <v>2415</v>
      </c>
      <c r="G19" s="9">
        <v>820</v>
      </c>
      <c r="H19" s="9">
        <v>5142</v>
      </c>
      <c r="I19" s="9">
        <v>4109</v>
      </c>
      <c r="J19" s="229">
        <v>2665</v>
      </c>
      <c r="K19" s="229">
        <v>1132</v>
      </c>
      <c r="L19" s="9">
        <v>4261</v>
      </c>
      <c r="M19" s="9">
        <v>2802</v>
      </c>
      <c r="N19" s="9">
        <v>1459</v>
      </c>
      <c r="O19" s="9">
        <v>555</v>
      </c>
      <c r="P19" s="9">
        <v>1645</v>
      </c>
      <c r="Q19" s="9">
        <v>899</v>
      </c>
      <c r="R19" s="198">
        <v>577</v>
      </c>
      <c r="S19" s="198">
        <v>254</v>
      </c>
      <c r="T19" s="9">
        <v>1710</v>
      </c>
      <c r="U19" s="9">
        <v>1160</v>
      </c>
      <c r="V19" s="9">
        <v>744</v>
      </c>
      <c r="W19" s="9">
        <v>246</v>
      </c>
      <c r="X19" s="9">
        <v>1384</v>
      </c>
      <c r="Y19" s="9">
        <v>904</v>
      </c>
      <c r="Z19" s="9">
        <v>583</v>
      </c>
      <c r="AA19" s="9">
        <v>280</v>
      </c>
      <c r="AB19" s="9">
        <v>1337</v>
      </c>
      <c r="AC19" s="9">
        <v>977</v>
      </c>
      <c r="AD19" s="9">
        <v>683</v>
      </c>
      <c r="AE19" s="9">
        <v>226</v>
      </c>
      <c r="AF19" s="125">
        <v>965</v>
      </c>
      <c r="AG19" s="227">
        <v>515</v>
      </c>
      <c r="AH19" s="215">
        <v>272</v>
      </c>
      <c r="AI19" s="215">
        <v>165</v>
      </c>
      <c r="AJ19" s="10">
        <v>512</v>
      </c>
      <c r="AK19" s="10">
        <v>333</v>
      </c>
      <c r="AL19" s="10">
        <v>212</v>
      </c>
      <c r="AM19" s="10">
        <v>83</v>
      </c>
      <c r="AN19" s="10">
        <v>334</v>
      </c>
      <c r="AO19" s="10">
        <v>251</v>
      </c>
      <c r="AP19" s="10">
        <v>137</v>
      </c>
      <c r="AQ19" s="10">
        <v>51</v>
      </c>
    </row>
    <row r="20" spans="2:43" ht="12.75" customHeight="1">
      <c r="B20" s="4" t="s">
        <v>238</v>
      </c>
      <c r="C20" s="44">
        <v>4509</v>
      </c>
      <c r="D20" s="44">
        <v>4596</v>
      </c>
      <c r="E20" s="44">
        <v>4602</v>
      </c>
      <c r="F20" s="44">
        <v>4622</v>
      </c>
      <c r="G20" s="9">
        <v>4588</v>
      </c>
      <c r="H20" s="9">
        <v>4502</v>
      </c>
      <c r="I20" s="9">
        <v>4482</v>
      </c>
      <c r="J20" s="229">
        <v>4477</v>
      </c>
      <c r="K20" s="229">
        <v>4439</v>
      </c>
      <c r="L20" s="9">
        <v>4395</v>
      </c>
      <c r="M20" s="9">
        <v>4376</v>
      </c>
      <c r="N20" s="9">
        <v>4356</v>
      </c>
      <c r="O20" s="9">
        <v>4327</v>
      </c>
      <c r="P20" s="9">
        <v>4274</v>
      </c>
      <c r="Q20" s="9">
        <v>4251</v>
      </c>
      <c r="R20" s="9">
        <v>4235</v>
      </c>
      <c r="S20" s="9">
        <v>4214</v>
      </c>
      <c r="T20" s="9">
        <v>4223</v>
      </c>
      <c r="U20" s="9">
        <v>4223</v>
      </c>
      <c r="V20" s="9">
        <v>4255</v>
      </c>
      <c r="W20" s="9">
        <v>4238</v>
      </c>
      <c r="X20" s="9">
        <v>4194</v>
      </c>
      <c r="Y20" s="9">
        <v>4180</v>
      </c>
      <c r="Z20" s="9">
        <v>4197</v>
      </c>
      <c r="AA20" s="9">
        <v>4175</v>
      </c>
      <c r="AB20" s="9">
        <v>4272</v>
      </c>
      <c r="AC20" s="9">
        <v>4285</v>
      </c>
      <c r="AD20" s="9">
        <v>4283</v>
      </c>
      <c r="AE20" s="9">
        <v>4111</v>
      </c>
      <c r="AF20" s="125">
        <v>2548</v>
      </c>
      <c r="AG20" s="227">
        <v>2366</v>
      </c>
      <c r="AH20" s="215">
        <v>2304</v>
      </c>
      <c r="AI20" s="215">
        <v>2233</v>
      </c>
      <c r="AJ20" s="10">
        <v>2277</v>
      </c>
      <c r="AK20" s="10">
        <v>2279</v>
      </c>
      <c r="AL20" s="10">
        <v>2264</v>
      </c>
      <c r="AM20" s="10">
        <v>2202</v>
      </c>
      <c r="AN20" s="10">
        <v>2240</v>
      </c>
      <c r="AO20" s="10">
        <v>2253</v>
      </c>
      <c r="AP20" s="10">
        <v>2226</v>
      </c>
      <c r="AQ20" s="10">
        <v>2175</v>
      </c>
    </row>
    <row r="22" spans="2:43" s="166" customFormat="1" ht="12">
      <c r="B22" s="151" t="s">
        <v>239</v>
      </c>
      <c r="F22" s="151"/>
      <c r="G22" s="151"/>
      <c r="H22" s="150"/>
      <c r="I22" s="150"/>
      <c r="J22" s="151"/>
      <c r="K22" s="151"/>
      <c r="L22" s="150"/>
      <c r="M22" s="150"/>
      <c r="N22" s="150"/>
      <c r="O22" s="150"/>
      <c r="P22" s="150"/>
      <c r="Q22" s="150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</row>
    <row r="23" spans="8:31" ht="12">
      <c r="H23" s="8"/>
      <c r="I23" s="8"/>
      <c r="L23" s="8"/>
      <c r="M23" s="8"/>
      <c r="N23" s="8"/>
      <c r="O23" s="8"/>
      <c r="P23" s="8"/>
      <c r="Q23" s="8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</row>
  </sheetData>
  <sheetProtection/>
  <mergeCells count="10">
    <mergeCell ref="AB2:AE2"/>
    <mergeCell ref="AF2:AI2"/>
    <mergeCell ref="AJ2:AM2"/>
    <mergeCell ref="AN2:AQ2"/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fitToHeight="1" fitToWidth="1" horizontalDpi="600" verticalDpi="600" orientation="portrait" paperSize="9" scale="91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">
    <tabColor rgb="FFFFC000"/>
    <outlinePr summaryBelow="0" summaryRight="0"/>
  </sheetPr>
  <dimension ref="B1:N64"/>
  <sheetViews>
    <sheetView showGridLines="0" zoomScalePageLayoutView="0" workbookViewId="0" topLeftCell="B1">
      <selection activeCell="E74" sqref="E74"/>
    </sheetView>
  </sheetViews>
  <sheetFormatPr defaultColWidth="9.140625" defaultRowHeight="12.75"/>
  <cols>
    <col min="1" max="1" width="8.57421875" style="0" hidden="1" customWidth="1"/>
    <col min="2" max="2" width="45.421875" style="4" customWidth="1"/>
    <col min="6" max="6" width="11.00390625" style="0" bestFit="1" customWidth="1"/>
    <col min="243" max="243" width="0.13671875" style="0" customWidth="1"/>
    <col min="244" max="244" width="34.140625" style="0" customWidth="1"/>
    <col min="245" max="252" width="8.8515625" style="0" customWidth="1"/>
    <col min="255" max="255" width="11.00390625" style="0" bestFit="1" customWidth="1"/>
  </cols>
  <sheetData>
    <row r="1" ht="22.5">
      <c r="B1" s="231" t="s">
        <v>240</v>
      </c>
    </row>
    <row r="2" spans="2:6" ht="22.5" customHeight="1">
      <c r="B2" s="3" t="s">
        <v>6</v>
      </c>
      <c r="C2" s="84"/>
      <c r="D2" s="84"/>
      <c r="E2" s="84"/>
      <c r="F2" s="84"/>
    </row>
    <row r="3" spans="2:6" s="80" customFormat="1" ht="12.75">
      <c r="B3" s="232"/>
      <c r="D3" s="233" t="s">
        <v>31</v>
      </c>
      <c r="E3" s="233" t="s">
        <v>32</v>
      </c>
      <c r="F3" s="233" t="s">
        <v>33</v>
      </c>
    </row>
    <row r="4" s="211" customFormat="1" ht="33.75" customHeight="1">
      <c r="B4" s="235" t="s">
        <v>241</v>
      </c>
    </row>
    <row r="5" s="10" customFormat="1" ht="12.75" customHeight="1">
      <c r="B5" s="187" t="s">
        <v>7</v>
      </c>
    </row>
    <row r="6" spans="2:7" ht="12.75" customHeight="1">
      <c r="B6" s="4" t="s">
        <v>242</v>
      </c>
      <c r="D6" s="142">
        <v>13692</v>
      </c>
      <c r="E6" s="142">
        <v>12679</v>
      </c>
      <c r="F6" s="142">
        <v>12156</v>
      </c>
      <c r="G6" s="142"/>
    </row>
    <row r="7" spans="2:7" ht="12.75" customHeight="1">
      <c r="B7" s="4" t="s">
        <v>243</v>
      </c>
      <c r="D7" s="142">
        <v>8142</v>
      </c>
      <c r="E7" s="142">
        <v>8523</v>
      </c>
      <c r="F7" s="142">
        <v>7815</v>
      </c>
      <c r="G7" s="142"/>
    </row>
    <row r="8" spans="2:7" ht="12.75" customHeight="1">
      <c r="B8" s="8" t="s">
        <v>244</v>
      </c>
      <c r="D8" s="142">
        <v>990</v>
      </c>
      <c r="E8" s="142">
        <v>980</v>
      </c>
      <c r="F8" s="142">
        <v>776</v>
      </c>
      <c r="G8" s="142"/>
    </row>
    <row r="9" spans="2:8" ht="12.75" customHeight="1">
      <c r="B9" s="8" t="s">
        <v>245</v>
      </c>
      <c r="D9" s="142">
        <v>1779</v>
      </c>
      <c r="E9" s="142">
        <v>1719</v>
      </c>
      <c r="F9" s="142">
        <v>1634</v>
      </c>
      <c r="G9" s="142"/>
      <c r="H9" s="142"/>
    </row>
    <row r="10" spans="2:7" ht="12.75" customHeight="1">
      <c r="B10" s="4" t="s">
        <v>246</v>
      </c>
      <c r="D10" s="142">
        <v>-158</v>
      </c>
      <c r="E10" s="142">
        <v>-209</v>
      </c>
      <c r="F10" s="142">
        <v>-36</v>
      </c>
      <c r="G10" s="142"/>
    </row>
    <row r="11" spans="2:6" s="237" customFormat="1" ht="24" customHeight="1">
      <c r="B11" s="236" t="s">
        <v>247</v>
      </c>
      <c r="D11" s="237">
        <v>24445</v>
      </c>
      <c r="E11" s="237">
        <v>23692</v>
      </c>
      <c r="F11" s="237">
        <v>22345</v>
      </c>
    </row>
    <row r="12" s="211" customFormat="1" ht="33.75" customHeight="1">
      <c r="B12" s="235" t="s">
        <v>248</v>
      </c>
    </row>
    <row r="13" s="10" customFormat="1" ht="12.75" customHeight="1">
      <c r="B13" s="187" t="s">
        <v>7</v>
      </c>
    </row>
    <row r="14" spans="2:7" ht="12.75" customHeight="1">
      <c r="B14" s="4" t="s">
        <v>242</v>
      </c>
      <c r="D14" s="142">
        <v>1986</v>
      </c>
      <c r="E14" s="142">
        <v>2456</v>
      </c>
      <c r="F14" s="142">
        <v>2870</v>
      </c>
      <c r="G14" s="142"/>
    </row>
    <row r="15" spans="2:7" ht="12.75" customHeight="1">
      <c r="B15" s="4" t="s">
        <v>243</v>
      </c>
      <c r="D15" s="142">
        <v>1196</v>
      </c>
      <c r="E15" s="142">
        <v>1516</v>
      </c>
      <c r="F15" s="142">
        <v>1338</v>
      </c>
      <c r="G15" s="142"/>
    </row>
    <row r="16" spans="2:7" ht="12.75" customHeight="1">
      <c r="B16" s="8" t="s">
        <v>244</v>
      </c>
      <c r="D16" s="142">
        <v>64</v>
      </c>
      <c r="E16" s="142">
        <v>14</v>
      </c>
      <c r="F16" s="142">
        <v>-40</v>
      </c>
      <c r="G16" s="142"/>
    </row>
    <row r="17" spans="2:7" ht="12.75" customHeight="1">
      <c r="B17" s="8" t="s">
        <v>245</v>
      </c>
      <c r="D17" s="142">
        <v>-257</v>
      </c>
      <c r="E17" s="142">
        <v>-833</v>
      </c>
      <c r="F17" s="142">
        <v>-371</v>
      </c>
      <c r="G17" s="142"/>
    </row>
    <row r="18" spans="2:7" ht="12.75" customHeight="1">
      <c r="B18" s="4" t="s">
        <v>246</v>
      </c>
      <c r="D18" s="142">
        <v>-159</v>
      </c>
      <c r="E18" s="142">
        <v>-210</v>
      </c>
      <c r="F18" s="142">
        <v>-37</v>
      </c>
      <c r="G18" s="142"/>
    </row>
    <row r="19" spans="2:6" s="237" customFormat="1" ht="24" customHeight="1">
      <c r="B19" s="11" t="s">
        <v>247</v>
      </c>
      <c r="D19" s="237">
        <v>2830</v>
      </c>
      <c r="E19" s="237">
        <v>2943</v>
      </c>
      <c r="F19" s="237">
        <v>3760</v>
      </c>
    </row>
    <row r="20" s="211" customFormat="1" ht="33.75" customHeight="1">
      <c r="B20" s="235" t="s">
        <v>249</v>
      </c>
    </row>
    <row r="21" ht="12.75" customHeight="1">
      <c r="B21" s="33" t="s">
        <v>250</v>
      </c>
    </row>
    <row r="22" spans="2:7" ht="12.75" customHeight="1">
      <c r="B22" s="4" t="s">
        <v>242</v>
      </c>
      <c r="D22" s="238">
        <v>15</v>
      </c>
      <c r="E22" s="238">
        <v>19</v>
      </c>
      <c r="F22" s="238">
        <v>24</v>
      </c>
      <c r="G22" s="142"/>
    </row>
    <row r="23" spans="2:7" ht="12.75" customHeight="1">
      <c r="B23" s="4" t="s">
        <v>243</v>
      </c>
      <c r="D23" s="238">
        <v>15</v>
      </c>
      <c r="E23" s="238">
        <v>18</v>
      </c>
      <c r="F23" s="238">
        <v>17</v>
      </c>
      <c r="G23" s="142"/>
    </row>
    <row r="24" spans="2:7" s="80" customFormat="1" ht="12.75" customHeight="1">
      <c r="B24" s="239" t="s">
        <v>244</v>
      </c>
      <c r="D24" s="240">
        <v>6</v>
      </c>
      <c r="E24" s="240">
        <v>1</v>
      </c>
      <c r="F24" s="240">
        <v>-5</v>
      </c>
      <c r="G24" s="154"/>
    </row>
    <row r="25" spans="2:6" s="242" customFormat="1" ht="24" customHeight="1">
      <c r="B25" s="11" t="s">
        <v>251</v>
      </c>
      <c r="D25" s="243">
        <v>12</v>
      </c>
      <c r="E25" s="243">
        <v>12</v>
      </c>
      <c r="F25" s="243">
        <v>17</v>
      </c>
    </row>
    <row r="26" s="211" customFormat="1" ht="43.5" customHeight="1">
      <c r="B26" s="234" t="s">
        <v>252</v>
      </c>
    </row>
    <row r="27" s="10" customFormat="1" ht="12.75" customHeight="1">
      <c r="B27" s="187" t="s">
        <v>7</v>
      </c>
    </row>
    <row r="28" spans="2:7" ht="12.75" customHeight="1">
      <c r="B28" s="4" t="s">
        <v>242</v>
      </c>
      <c r="D28" s="142">
        <v>2417</v>
      </c>
      <c r="E28" s="142">
        <v>2923</v>
      </c>
      <c r="F28" s="142">
        <v>3234</v>
      </c>
      <c r="G28" s="142"/>
    </row>
    <row r="29" spans="2:7" ht="12.75" customHeight="1">
      <c r="B29" s="4" t="s">
        <v>243</v>
      </c>
      <c r="D29" s="142">
        <v>1392</v>
      </c>
      <c r="E29" s="142">
        <v>1806</v>
      </c>
      <c r="F29" s="142">
        <v>1638</v>
      </c>
      <c r="G29" s="142"/>
    </row>
    <row r="30" spans="2:7" ht="12.75" customHeight="1">
      <c r="B30" s="8" t="s">
        <v>244</v>
      </c>
      <c r="C30" s="142"/>
      <c r="D30" s="142">
        <v>65</v>
      </c>
      <c r="E30" s="142">
        <v>14</v>
      </c>
      <c r="F30" s="142">
        <v>-40</v>
      </c>
      <c r="G30" s="142"/>
    </row>
    <row r="31" spans="2:7" ht="12.75" customHeight="1">
      <c r="B31" s="8" t="s">
        <v>245</v>
      </c>
      <c r="D31" s="142">
        <v>-256</v>
      </c>
      <c r="E31" s="142">
        <v>-300</v>
      </c>
      <c r="F31" s="142">
        <v>-288</v>
      </c>
      <c r="G31" s="142"/>
    </row>
    <row r="32" spans="2:7" ht="12.75" customHeight="1">
      <c r="B32" s="4" t="s">
        <v>246</v>
      </c>
      <c r="C32" s="80"/>
      <c r="D32" s="142">
        <v>-159</v>
      </c>
      <c r="E32" s="142">
        <v>-210</v>
      </c>
      <c r="F32" s="142">
        <v>-37</v>
      </c>
      <c r="G32" s="154"/>
    </row>
    <row r="33" spans="2:7" s="237" customFormat="1" ht="12.75" customHeight="1">
      <c r="B33" s="11" t="s">
        <v>247</v>
      </c>
      <c r="C33" s="242"/>
      <c r="D33" s="244">
        <v>3459</v>
      </c>
      <c r="E33" s="244">
        <v>4233</v>
      </c>
      <c r="F33" s="244">
        <v>4507</v>
      </c>
      <c r="G33" s="142"/>
    </row>
    <row r="34" spans="2:7" s="242" customFormat="1" ht="13.5" customHeight="1">
      <c r="B34" s="245" t="s">
        <v>253</v>
      </c>
      <c r="D34" s="142">
        <v>-628</v>
      </c>
      <c r="E34" s="142">
        <v>-757</v>
      </c>
      <c r="F34" s="142">
        <v>-657</v>
      </c>
      <c r="G34" s="142"/>
    </row>
    <row r="35" spans="2:7" s="247" customFormat="1" ht="13.5" customHeight="1">
      <c r="B35" s="246" t="s">
        <v>254</v>
      </c>
      <c r="D35" s="154">
        <v>-1</v>
      </c>
      <c r="E35" s="154">
        <v>-533</v>
      </c>
      <c r="F35" s="154">
        <v>-90</v>
      </c>
      <c r="G35" s="154"/>
    </row>
    <row r="36" spans="2:7" s="242" customFormat="1" ht="12" customHeight="1">
      <c r="B36" s="241" t="s">
        <v>255</v>
      </c>
      <c r="D36" s="161">
        <v>2830</v>
      </c>
      <c r="E36" s="161">
        <v>2943</v>
      </c>
      <c r="F36" s="161">
        <v>3760</v>
      </c>
      <c r="G36" s="142"/>
    </row>
    <row r="37" s="242" customFormat="1" ht="12.75" customHeight="1"/>
    <row r="38" s="211" customFormat="1" ht="42" customHeight="1">
      <c r="B38" s="234" t="s">
        <v>256</v>
      </c>
    </row>
    <row r="39" ht="12.75" customHeight="1">
      <c r="B39" s="33" t="s">
        <v>250</v>
      </c>
    </row>
    <row r="40" spans="2:7" ht="12.75" customHeight="1">
      <c r="B40" s="4" t="s">
        <v>242</v>
      </c>
      <c r="D40" s="238">
        <v>18</v>
      </c>
      <c r="E40" s="238">
        <v>23</v>
      </c>
      <c r="F40" s="238">
        <v>27</v>
      </c>
      <c r="G40" s="248"/>
    </row>
    <row r="41" spans="2:7" ht="12.75" customHeight="1">
      <c r="B41" s="4" t="s">
        <v>243</v>
      </c>
      <c r="D41" s="238">
        <v>17</v>
      </c>
      <c r="E41" s="238">
        <v>21</v>
      </c>
      <c r="F41" s="238">
        <v>21</v>
      </c>
      <c r="G41" s="248"/>
    </row>
    <row r="42" spans="2:7" s="80" customFormat="1" ht="12.75" customHeight="1">
      <c r="B42" s="239" t="s">
        <v>244</v>
      </c>
      <c r="D42" s="240">
        <v>7</v>
      </c>
      <c r="E42" s="240">
        <v>1</v>
      </c>
      <c r="F42" s="240">
        <v>-5</v>
      </c>
      <c r="G42" s="249"/>
    </row>
    <row r="43" spans="2:14" s="242" customFormat="1" ht="24" customHeight="1">
      <c r="B43" s="11" t="s">
        <v>251</v>
      </c>
      <c r="D43" s="243">
        <v>14</v>
      </c>
      <c r="E43" s="243">
        <v>18</v>
      </c>
      <c r="F43" s="243">
        <v>20</v>
      </c>
      <c r="G43" s="248"/>
      <c r="H43"/>
      <c r="I43"/>
      <c r="J43"/>
      <c r="K43"/>
      <c r="L43"/>
      <c r="M43"/>
      <c r="N43"/>
    </row>
    <row r="44" s="211" customFormat="1" ht="33.75" customHeight="1">
      <c r="B44" s="235" t="s">
        <v>257</v>
      </c>
    </row>
    <row r="45" s="10" customFormat="1" ht="12.75" customHeight="1">
      <c r="B45" s="187" t="s">
        <v>7</v>
      </c>
    </row>
    <row r="46" spans="2:7" ht="12.75" customHeight="1">
      <c r="B46" s="4" t="s">
        <v>242</v>
      </c>
      <c r="D46" s="142">
        <v>811</v>
      </c>
      <c r="E46" s="142">
        <v>1469</v>
      </c>
      <c r="F46" s="142">
        <v>1868</v>
      </c>
      <c r="G46" s="142"/>
    </row>
    <row r="47" spans="2:7" ht="12.75" customHeight="1">
      <c r="B47" s="4" t="s">
        <v>243</v>
      </c>
      <c r="D47" s="142">
        <v>752</v>
      </c>
      <c r="E47" s="142">
        <v>1090</v>
      </c>
      <c r="F47" s="142">
        <v>930</v>
      </c>
      <c r="G47" s="142"/>
    </row>
    <row r="48" spans="2:7" ht="12.75" customHeight="1">
      <c r="B48" s="8" t="s">
        <v>244</v>
      </c>
      <c r="D48" s="142">
        <v>54</v>
      </c>
      <c r="E48" s="142">
        <v>1</v>
      </c>
      <c r="F48" s="142">
        <v>-58</v>
      </c>
      <c r="G48" s="142"/>
    </row>
    <row r="49" spans="2:7" ht="12.75" customHeight="1">
      <c r="B49" s="8" t="s">
        <v>245</v>
      </c>
      <c r="D49" s="142">
        <v>-372</v>
      </c>
      <c r="E49" s="142">
        <v>-920</v>
      </c>
      <c r="F49" s="142">
        <v>-462</v>
      </c>
      <c r="G49" s="142"/>
    </row>
    <row r="50" spans="2:7" ht="12.75" customHeight="1">
      <c r="B50" s="4" t="s">
        <v>246</v>
      </c>
      <c r="D50" s="154">
        <v>-159</v>
      </c>
      <c r="E50" s="154">
        <v>-210</v>
      </c>
      <c r="F50" s="154">
        <v>-37</v>
      </c>
      <c r="G50" s="142"/>
    </row>
    <row r="51" spans="2:6" s="237" customFormat="1" ht="24" customHeight="1">
      <c r="B51" s="11" t="s">
        <v>247</v>
      </c>
      <c r="D51" s="250">
        <v>1086</v>
      </c>
      <c r="E51" s="250">
        <v>1430</v>
      </c>
      <c r="F51" s="250">
        <v>2241</v>
      </c>
    </row>
    <row r="52" s="211" customFormat="1" ht="33.75" customHeight="1">
      <c r="B52" s="235" t="s">
        <v>258</v>
      </c>
    </row>
    <row r="53" spans="2:6" ht="12.75" customHeight="1">
      <c r="B53" s="33" t="s">
        <v>250</v>
      </c>
      <c r="F53" s="142"/>
    </row>
    <row r="54" spans="2:6" ht="12.75" customHeight="1">
      <c r="B54" s="4" t="s">
        <v>242</v>
      </c>
      <c r="D54" s="238">
        <v>6</v>
      </c>
      <c r="E54" s="238">
        <v>12</v>
      </c>
      <c r="F54" s="238">
        <v>15</v>
      </c>
    </row>
    <row r="55" spans="2:6" ht="12.75" customHeight="1">
      <c r="B55" s="4" t="s">
        <v>243</v>
      </c>
      <c r="D55" s="238">
        <v>9</v>
      </c>
      <c r="E55" s="238">
        <v>13</v>
      </c>
      <c r="F55" s="238">
        <v>12</v>
      </c>
    </row>
    <row r="56" spans="2:6" s="80" customFormat="1" ht="12.75" customHeight="1">
      <c r="B56" s="239" t="s">
        <v>244</v>
      </c>
      <c r="D56" s="240">
        <v>5</v>
      </c>
      <c r="E56" s="240">
        <v>0</v>
      </c>
      <c r="F56" s="240">
        <v>7</v>
      </c>
    </row>
    <row r="57" spans="2:6" s="242" customFormat="1" ht="24" customHeight="1">
      <c r="B57" s="241" t="s">
        <v>251</v>
      </c>
      <c r="D57" s="251">
        <v>4</v>
      </c>
      <c r="E57" s="251">
        <v>6</v>
      </c>
      <c r="F57" s="251">
        <v>10</v>
      </c>
    </row>
    <row r="58" s="211" customFormat="1" ht="33.75" customHeight="1">
      <c r="B58" s="235" t="s">
        <v>259</v>
      </c>
    </row>
    <row r="59" ht="12.75" customHeight="1">
      <c r="B59" s="33" t="s">
        <v>260</v>
      </c>
    </row>
    <row r="60" spans="2:7" ht="12.75" customHeight="1">
      <c r="B60" s="4" t="s">
        <v>242</v>
      </c>
      <c r="D60" s="142">
        <v>1815</v>
      </c>
      <c r="E60" s="142">
        <v>1720</v>
      </c>
      <c r="F60" s="142">
        <v>1772</v>
      </c>
      <c r="G60" s="142"/>
    </row>
    <row r="61" spans="2:7" ht="12.75" customHeight="1">
      <c r="B61" s="4" t="s">
        <v>243</v>
      </c>
      <c r="D61" s="142">
        <v>882</v>
      </c>
      <c r="E61" s="142">
        <v>941</v>
      </c>
      <c r="F61" s="142">
        <v>1025</v>
      </c>
      <c r="G61" s="142"/>
    </row>
    <row r="62" spans="2:7" s="80" customFormat="1" ht="12.75" customHeight="1">
      <c r="B62" s="72" t="s">
        <v>245</v>
      </c>
      <c r="D62" s="154">
        <v>-25</v>
      </c>
      <c r="E62" s="154">
        <v>-20</v>
      </c>
      <c r="F62" s="154">
        <v>-22</v>
      </c>
      <c r="G62" s="154"/>
    </row>
    <row r="63" spans="2:6" ht="12.75">
      <c r="B63" s="241" t="s">
        <v>247</v>
      </c>
      <c r="D63" s="250">
        <v>2672</v>
      </c>
      <c r="E63" s="250">
        <v>2641</v>
      </c>
      <c r="F63" s="250">
        <v>2775</v>
      </c>
    </row>
    <row r="64" spans="4:5" ht="12">
      <c r="D64" s="142"/>
      <c r="E64" s="14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">
    <tabColor rgb="FFFFC000"/>
    <outlinePr summaryBelow="0" summaryRight="0"/>
  </sheetPr>
  <dimension ref="B1:W73"/>
  <sheetViews>
    <sheetView showGridLines="0" tabSelected="1" zoomScalePageLayoutView="0" workbookViewId="0" topLeftCell="A1">
      <selection activeCell="K72" sqref="K72"/>
    </sheetView>
  </sheetViews>
  <sheetFormatPr defaultColWidth="9.140625" defaultRowHeight="12.75"/>
  <cols>
    <col min="1" max="1" width="0.13671875" style="0" customWidth="1"/>
    <col min="2" max="2" width="45.421875" style="4" customWidth="1"/>
    <col min="3" max="4" width="8.8515625" style="85" customWidth="1"/>
    <col min="5" max="5" width="8.8515625" style="2" customWidth="1"/>
    <col min="6" max="6" width="8.8515625" style="85" customWidth="1"/>
    <col min="7" max="15" width="8.8515625" style="2" customWidth="1"/>
    <col min="252" max="252" width="0.13671875" style="0" customWidth="1"/>
    <col min="253" max="253" width="34.140625" style="0" customWidth="1"/>
    <col min="254" max="16384" width="8.8515625" style="0" customWidth="1"/>
  </cols>
  <sheetData>
    <row r="1" ht="45.75">
      <c r="B1" s="231" t="s">
        <v>261</v>
      </c>
    </row>
    <row r="2" spans="2:15" ht="13.5">
      <c r="B2" s="3" t="s">
        <v>37</v>
      </c>
      <c r="C2" s="41" t="s">
        <v>30</v>
      </c>
      <c r="D2" s="42" t="s">
        <v>31</v>
      </c>
      <c r="E2" s="42"/>
      <c r="F2" s="42"/>
      <c r="G2" s="42"/>
      <c r="H2" s="57" t="s">
        <v>32</v>
      </c>
      <c r="I2" s="57"/>
      <c r="J2" s="57"/>
      <c r="K2" s="57"/>
      <c r="L2" s="57" t="s">
        <v>33</v>
      </c>
      <c r="M2" s="57"/>
      <c r="N2" s="57"/>
      <c r="O2" s="57"/>
    </row>
    <row r="3" spans="2:15" s="7" customFormat="1" ht="12.75">
      <c r="B3" s="5"/>
      <c r="C3" s="140" t="s">
        <v>38</v>
      </c>
      <c r="D3" s="108" t="s">
        <v>39</v>
      </c>
      <c r="E3" s="7" t="s">
        <v>40</v>
      </c>
      <c r="F3" s="108" t="s">
        <v>41</v>
      </c>
      <c r="G3" s="7" t="s">
        <v>38</v>
      </c>
      <c r="H3" s="7" t="s">
        <v>39</v>
      </c>
      <c r="I3" s="7" t="s">
        <v>40</v>
      </c>
      <c r="J3" s="7" t="s">
        <v>41</v>
      </c>
      <c r="K3" s="7" t="s">
        <v>38</v>
      </c>
      <c r="L3" s="7" t="s">
        <v>39</v>
      </c>
      <c r="M3" s="7" t="s">
        <v>40</v>
      </c>
      <c r="N3" s="7" t="s">
        <v>41</v>
      </c>
      <c r="O3" s="7" t="s">
        <v>38</v>
      </c>
    </row>
    <row r="4" spans="2:15" s="211" customFormat="1" ht="33.75" customHeight="1">
      <c r="B4" s="235" t="s">
        <v>262</v>
      </c>
      <c r="C4" s="252"/>
      <c r="D4" s="252"/>
      <c r="E4" s="252"/>
      <c r="F4" s="253"/>
      <c r="G4" s="253"/>
      <c r="H4" s="253"/>
      <c r="I4" s="253"/>
      <c r="J4" s="253"/>
      <c r="K4" s="253"/>
      <c r="L4" s="3"/>
      <c r="M4" s="3"/>
      <c r="N4" s="3"/>
      <c r="O4" s="3"/>
    </row>
    <row r="5" spans="2:15" s="10" customFormat="1" ht="12.75" customHeight="1">
      <c r="B5" s="187" t="s">
        <v>7</v>
      </c>
      <c r="C5" s="60"/>
      <c r="D5" s="60"/>
      <c r="E5" s="3"/>
      <c r="F5" s="60"/>
      <c r="G5" s="3"/>
      <c r="H5" s="3"/>
      <c r="I5" s="3"/>
      <c r="J5" s="3"/>
      <c r="K5" s="3"/>
      <c r="L5" s="3"/>
      <c r="M5" s="3"/>
      <c r="N5" s="3"/>
      <c r="O5" s="3"/>
    </row>
    <row r="6" spans="2:15" ht="12.75" customHeight="1">
      <c r="B6" s="4" t="s">
        <v>242</v>
      </c>
      <c r="C6" s="165">
        <v>3712</v>
      </c>
      <c r="D6" s="165">
        <v>3414</v>
      </c>
      <c r="E6" s="142">
        <v>3279</v>
      </c>
      <c r="F6" s="165">
        <v>3463</v>
      </c>
      <c r="G6" s="142">
        <v>3536</v>
      </c>
      <c r="H6" s="142">
        <v>3178</v>
      </c>
      <c r="I6" s="142">
        <v>3268</v>
      </c>
      <c r="J6" s="142">
        <v>3079</v>
      </c>
      <c r="K6" s="142">
        <v>3154</v>
      </c>
      <c r="L6" s="142">
        <v>2950</v>
      </c>
      <c r="M6" s="142">
        <v>3050</v>
      </c>
      <c r="N6" s="142">
        <v>3007</v>
      </c>
      <c r="O6" s="142">
        <v>3149</v>
      </c>
    </row>
    <row r="7" spans="2:15" ht="12.75" customHeight="1">
      <c r="B7" s="4" t="s">
        <v>243</v>
      </c>
      <c r="C7" s="165">
        <v>1880</v>
      </c>
      <c r="D7" s="165">
        <v>1776</v>
      </c>
      <c r="E7" s="142">
        <v>1932</v>
      </c>
      <c r="F7" s="165">
        <v>2129</v>
      </c>
      <c r="G7" s="142">
        <v>2305</v>
      </c>
      <c r="H7" s="142">
        <v>2048</v>
      </c>
      <c r="I7" s="142">
        <v>2244</v>
      </c>
      <c r="J7" s="142">
        <v>2127</v>
      </c>
      <c r="K7" s="142">
        <v>2104</v>
      </c>
      <c r="L7" s="142">
        <v>1980</v>
      </c>
      <c r="M7" s="142">
        <v>1902</v>
      </c>
      <c r="N7" s="142">
        <v>1979</v>
      </c>
      <c r="O7" s="142">
        <v>1954</v>
      </c>
    </row>
    <row r="8" spans="2:15" ht="12.75" customHeight="1">
      <c r="B8" s="8" t="s">
        <v>244</v>
      </c>
      <c r="C8" s="165">
        <v>205</v>
      </c>
      <c r="D8" s="165">
        <v>250</v>
      </c>
      <c r="E8" s="142">
        <v>266</v>
      </c>
      <c r="F8" s="165">
        <v>268</v>
      </c>
      <c r="G8" s="142">
        <v>206</v>
      </c>
      <c r="H8" s="142">
        <v>257</v>
      </c>
      <c r="I8" s="142">
        <v>256</v>
      </c>
      <c r="J8" s="142">
        <v>279</v>
      </c>
      <c r="K8" s="142">
        <v>188</v>
      </c>
      <c r="L8" s="142">
        <v>225</v>
      </c>
      <c r="M8" s="142">
        <v>203</v>
      </c>
      <c r="N8" s="142">
        <v>206</v>
      </c>
      <c r="O8" s="142">
        <v>142</v>
      </c>
    </row>
    <row r="9" spans="2:17" ht="12.75" customHeight="1">
      <c r="B9" s="8" t="s">
        <v>245</v>
      </c>
      <c r="C9" s="165">
        <v>551</v>
      </c>
      <c r="D9" s="165">
        <v>447</v>
      </c>
      <c r="E9" s="142">
        <v>376</v>
      </c>
      <c r="F9" s="165">
        <v>471</v>
      </c>
      <c r="G9" s="142">
        <v>485</v>
      </c>
      <c r="H9" s="142">
        <v>436</v>
      </c>
      <c r="I9" s="142">
        <v>383</v>
      </c>
      <c r="J9" s="142">
        <v>451</v>
      </c>
      <c r="K9" s="142">
        <v>449</v>
      </c>
      <c r="L9" s="142">
        <v>383</v>
      </c>
      <c r="M9" s="142">
        <v>388</v>
      </c>
      <c r="N9" s="142">
        <v>443</v>
      </c>
      <c r="O9" s="142">
        <v>420</v>
      </c>
      <c r="Q9" s="142"/>
    </row>
    <row r="10" spans="2:15" ht="12.75" customHeight="1">
      <c r="B10" s="4" t="s">
        <v>246</v>
      </c>
      <c r="C10" s="165">
        <v>16</v>
      </c>
      <c r="D10" s="165">
        <v>-72</v>
      </c>
      <c r="E10" s="142">
        <v>-20</v>
      </c>
      <c r="F10" s="165">
        <v>-38</v>
      </c>
      <c r="G10" s="142">
        <v>-28</v>
      </c>
      <c r="H10" s="142">
        <v>-76</v>
      </c>
      <c r="I10" s="142">
        <v>-97</v>
      </c>
      <c r="J10" s="142">
        <v>-38</v>
      </c>
      <c r="K10" s="142">
        <v>2</v>
      </c>
      <c r="L10" s="142">
        <v>27</v>
      </c>
      <c r="M10" s="142">
        <v>1</v>
      </c>
      <c r="N10" s="142">
        <v>-35</v>
      </c>
      <c r="O10" s="142">
        <v>-29</v>
      </c>
    </row>
    <row r="11" spans="2:15" s="237" customFormat="1" ht="24" customHeight="1">
      <c r="B11" s="236" t="s">
        <v>247</v>
      </c>
      <c r="C11" s="254">
        <v>6364</v>
      </c>
      <c r="D11" s="254">
        <v>5815</v>
      </c>
      <c r="E11" s="244">
        <v>5833</v>
      </c>
      <c r="F11" s="254">
        <v>6293</v>
      </c>
      <c r="G11" s="244">
        <v>6504</v>
      </c>
      <c r="H11" s="244">
        <v>5843</v>
      </c>
      <c r="I11" s="244">
        <v>6054</v>
      </c>
      <c r="J11" s="244">
        <v>5898</v>
      </c>
      <c r="K11" s="244">
        <v>5897</v>
      </c>
      <c r="L11" s="244">
        <v>5565</v>
      </c>
      <c r="M11" s="244">
        <v>5544</v>
      </c>
      <c r="N11" s="244">
        <v>5600</v>
      </c>
      <c r="O11" s="244">
        <v>5636</v>
      </c>
    </row>
    <row r="12" spans="2:15" s="211" customFormat="1" ht="33.75" customHeight="1">
      <c r="B12" s="235" t="s">
        <v>263</v>
      </c>
      <c r="C12" s="255"/>
      <c r="D12" s="255"/>
      <c r="E12" s="256"/>
      <c r="F12" s="255"/>
      <c r="G12" s="256"/>
      <c r="H12" s="256"/>
      <c r="I12" s="256"/>
      <c r="J12" s="256"/>
      <c r="K12" s="256"/>
      <c r="L12" s="256"/>
      <c r="M12" s="256"/>
      <c r="N12" s="256"/>
      <c r="O12" s="256"/>
    </row>
    <row r="13" spans="2:15" s="10" customFormat="1" ht="12.75" customHeight="1">
      <c r="B13" s="187" t="s">
        <v>7</v>
      </c>
      <c r="C13" s="255"/>
      <c r="D13" s="255"/>
      <c r="E13" s="256"/>
      <c r="F13" s="255"/>
      <c r="G13" s="256"/>
      <c r="H13" s="256"/>
      <c r="I13" s="256"/>
      <c r="J13" s="256"/>
      <c r="K13" s="256"/>
      <c r="L13" s="256"/>
      <c r="M13" s="256"/>
      <c r="N13" s="256"/>
      <c r="O13" s="256"/>
    </row>
    <row r="14" spans="2:15" ht="12.75" customHeight="1">
      <c r="B14" s="4" t="s">
        <v>242</v>
      </c>
      <c r="C14" s="165">
        <v>578</v>
      </c>
      <c r="D14" s="165">
        <v>520</v>
      </c>
      <c r="E14" s="142">
        <v>384</v>
      </c>
      <c r="F14" s="165">
        <v>399</v>
      </c>
      <c r="G14" s="142">
        <v>683</v>
      </c>
      <c r="H14" s="142">
        <v>629</v>
      </c>
      <c r="I14" s="142">
        <v>608</v>
      </c>
      <c r="J14" s="142">
        <v>474</v>
      </c>
      <c r="K14" s="142">
        <v>745</v>
      </c>
      <c r="L14" s="142">
        <v>662</v>
      </c>
      <c r="M14" s="142">
        <v>789</v>
      </c>
      <c r="N14" s="142">
        <v>726</v>
      </c>
      <c r="O14" s="142">
        <v>693</v>
      </c>
    </row>
    <row r="15" spans="2:15" ht="12.75" customHeight="1">
      <c r="B15" s="4" t="s">
        <v>243</v>
      </c>
      <c r="C15" s="165">
        <v>263</v>
      </c>
      <c r="D15" s="165">
        <v>220</v>
      </c>
      <c r="E15" s="142">
        <v>268</v>
      </c>
      <c r="F15" s="165">
        <v>242</v>
      </c>
      <c r="G15" s="142">
        <v>466</v>
      </c>
      <c r="H15" s="142">
        <v>359</v>
      </c>
      <c r="I15" s="142">
        <v>431</v>
      </c>
      <c r="J15" s="142">
        <v>298</v>
      </c>
      <c r="K15" s="142">
        <v>428</v>
      </c>
      <c r="L15" s="142">
        <v>360</v>
      </c>
      <c r="M15" s="142">
        <v>351</v>
      </c>
      <c r="N15" s="142">
        <v>273</v>
      </c>
      <c r="O15" s="142">
        <v>354</v>
      </c>
    </row>
    <row r="16" spans="2:15" ht="12.75" customHeight="1">
      <c r="B16" s="8" t="s">
        <v>244</v>
      </c>
      <c r="C16" s="165">
        <v>10</v>
      </c>
      <c r="D16" s="165">
        <v>19</v>
      </c>
      <c r="E16" s="142">
        <v>17</v>
      </c>
      <c r="F16" s="165">
        <v>15</v>
      </c>
      <c r="G16" s="142">
        <v>13</v>
      </c>
      <c r="H16" s="142">
        <v>14</v>
      </c>
      <c r="I16" s="142">
        <v>-7</v>
      </c>
      <c r="J16" s="142">
        <v>10</v>
      </c>
      <c r="K16" s="142">
        <v>-3</v>
      </c>
      <c r="L16" s="142">
        <v>-27</v>
      </c>
      <c r="M16" s="142">
        <v>2</v>
      </c>
      <c r="N16" s="142">
        <v>-7</v>
      </c>
      <c r="O16" s="142">
        <v>-8</v>
      </c>
    </row>
    <row r="17" spans="2:15" ht="12.75" customHeight="1">
      <c r="B17" s="8" t="s">
        <v>245</v>
      </c>
      <c r="C17" s="165">
        <v>-100</v>
      </c>
      <c r="D17" s="165">
        <v>-92</v>
      </c>
      <c r="E17" s="142">
        <v>-14</v>
      </c>
      <c r="F17" s="165">
        <v>-39</v>
      </c>
      <c r="G17" s="142">
        <v>-112</v>
      </c>
      <c r="H17" s="142">
        <v>-133</v>
      </c>
      <c r="I17" s="142">
        <v>-53</v>
      </c>
      <c r="J17" s="142">
        <v>-540</v>
      </c>
      <c r="K17" s="142">
        <v>-107</v>
      </c>
      <c r="L17" s="142">
        <v>-97</v>
      </c>
      <c r="M17" s="142">
        <v>-93</v>
      </c>
      <c r="N17" s="142">
        <v>-94</v>
      </c>
      <c r="O17" s="142">
        <v>-87</v>
      </c>
    </row>
    <row r="18" spans="2:15" ht="12.75" customHeight="1">
      <c r="B18" s="4" t="s">
        <v>246</v>
      </c>
      <c r="C18" s="257">
        <v>15</v>
      </c>
      <c r="D18" s="257">
        <v>-73</v>
      </c>
      <c r="E18" s="258">
        <v>-20</v>
      </c>
      <c r="F18" s="257">
        <v>-38</v>
      </c>
      <c r="G18" s="258">
        <v>-28</v>
      </c>
      <c r="H18" s="258">
        <v>-75</v>
      </c>
      <c r="I18" s="258">
        <v>-98</v>
      </c>
      <c r="J18" s="258">
        <v>-39</v>
      </c>
      <c r="K18" s="258">
        <v>2</v>
      </c>
      <c r="L18" s="258">
        <v>25</v>
      </c>
      <c r="M18" s="258">
        <v>2</v>
      </c>
      <c r="N18" s="258">
        <v>-35</v>
      </c>
      <c r="O18" s="258">
        <v>-29</v>
      </c>
    </row>
    <row r="19" spans="2:15" s="237" customFormat="1" ht="24" customHeight="1">
      <c r="B19" s="11" t="s">
        <v>247</v>
      </c>
      <c r="C19" s="254">
        <v>766</v>
      </c>
      <c r="D19" s="254">
        <v>594</v>
      </c>
      <c r="E19" s="244">
        <v>635</v>
      </c>
      <c r="F19" s="254">
        <v>579</v>
      </c>
      <c r="G19" s="244">
        <v>1022</v>
      </c>
      <c r="H19" s="244">
        <f>SUM(H14:H18)</f>
        <v>794</v>
      </c>
      <c r="I19" s="244">
        <v>881</v>
      </c>
      <c r="J19" s="244">
        <v>203</v>
      </c>
      <c r="K19" s="244">
        <v>1065</v>
      </c>
      <c r="L19" s="244">
        <v>923</v>
      </c>
      <c r="M19" s="244">
        <v>1051</v>
      </c>
      <c r="N19" s="244">
        <v>863</v>
      </c>
      <c r="O19" s="244">
        <v>923</v>
      </c>
    </row>
    <row r="20" spans="2:15" s="211" customFormat="1" ht="33.75" customHeight="1">
      <c r="B20" s="235" t="s">
        <v>264</v>
      </c>
      <c r="C20" s="255"/>
      <c r="D20" s="255"/>
      <c r="E20" s="256"/>
      <c r="F20" s="255"/>
      <c r="G20" s="256"/>
      <c r="H20" s="256"/>
      <c r="I20" s="256"/>
      <c r="J20" s="256"/>
      <c r="K20" s="256"/>
      <c r="L20" s="256"/>
      <c r="M20" s="256"/>
      <c r="N20" s="256"/>
      <c r="O20" s="256"/>
    </row>
    <row r="21" spans="2:15" ht="12.75" customHeight="1">
      <c r="B21" s="33" t="s">
        <v>250</v>
      </c>
      <c r="C21" s="255"/>
      <c r="D21" s="255"/>
      <c r="E21" s="256"/>
      <c r="F21" s="255"/>
      <c r="G21" s="256"/>
      <c r="H21" s="256"/>
      <c r="I21" s="256"/>
      <c r="J21" s="256"/>
      <c r="K21" s="256"/>
      <c r="L21" s="256"/>
      <c r="M21" s="256"/>
      <c r="N21" s="256"/>
      <c r="O21" s="256"/>
    </row>
    <row r="22" spans="2:15" ht="12.75" customHeight="1">
      <c r="B22" s="4" t="s">
        <v>242</v>
      </c>
      <c r="C22" s="259">
        <v>16</v>
      </c>
      <c r="D22" s="259">
        <v>15</v>
      </c>
      <c r="E22" s="260">
        <v>12</v>
      </c>
      <c r="F22" s="259">
        <v>12</v>
      </c>
      <c r="G22" s="260">
        <v>19</v>
      </c>
      <c r="H22" s="260">
        <v>20</v>
      </c>
      <c r="I22" s="260">
        <v>19</v>
      </c>
      <c r="J22" s="260">
        <v>15</v>
      </c>
      <c r="K22" s="260">
        <v>24</v>
      </c>
      <c r="L22" s="260">
        <v>22</v>
      </c>
      <c r="M22" s="260">
        <v>26</v>
      </c>
      <c r="N22" s="260">
        <v>24</v>
      </c>
      <c r="O22" s="260">
        <v>22</v>
      </c>
    </row>
    <row r="23" spans="2:15" ht="12.75" customHeight="1">
      <c r="B23" s="4" t="s">
        <v>243</v>
      </c>
      <c r="C23" s="259">
        <v>14</v>
      </c>
      <c r="D23" s="259">
        <v>12</v>
      </c>
      <c r="E23" s="260">
        <v>14</v>
      </c>
      <c r="F23" s="259">
        <v>11</v>
      </c>
      <c r="G23" s="260">
        <v>20</v>
      </c>
      <c r="H23" s="260">
        <v>18</v>
      </c>
      <c r="I23" s="260">
        <v>19</v>
      </c>
      <c r="J23" s="260">
        <v>14</v>
      </c>
      <c r="K23" s="260">
        <v>20</v>
      </c>
      <c r="L23" s="260">
        <v>18</v>
      </c>
      <c r="M23" s="260">
        <v>18</v>
      </c>
      <c r="N23" s="260">
        <v>14</v>
      </c>
      <c r="O23" s="260">
        <v>18</v>
      </c>
    </row>
    <row r="24" spans="2:15" s="80" customFormat="1" ht="12.75" customHeight="1">
      <c r="B24" s="239" t="s">
        <v>244</v>
      </c>
      <c r="C24" s="261">
        <v>5</v>
      </c>
      <c r="D24" s="261">
        <v>8</v>
      </c>
      <c r="E24" s="262">
        <v>6</v>
      </c>
      <c r="F24" s="261">
        <v>6</v>
      </c>
      <c r="G24" s="262">
        <v>6</v>
      </c>
      <c r="H24" s="262">
        <v>5</v>
      </c>
      <c r="I24" s="262">
        <v>-3</v>
      </c>
      <c r="J24" s="262">
        <v>4</v>
      </c>
      <c r="K24" s="262">
        <v>-2</v>
      </c>
      <c r="L24" s="262">
        <v>-12</v>
      </c>
      <c r="M24" s="262">
        <v>1</v>
      </c>
      <c r="N24" s="262">
        <v>-3</v>
      </c>
      <c r="O24" s="262">
        <v>-6</v>
      </c>
    </row>
    <row r="25" spans="2:15" s="242" customFormat="1" ht="24" customHeight="1">
      <c r="B25" s="11" t="s">
        <v>251</v>
      </c>
      <c r="C25" s="263">
        <v>12</v>
      </c>
      <c r="D25" s="263">
        <v>10</v>
      </c>
      <c r="E25" s="264">
        <v>11</v>
      </c>
      <c r="F25" s="263">
        <v>9.200699189575719</v>
      </c>
      <c r="G25" s="264">
        <v>16</v>
      </c>
      <c r="H25" s="264">
        <v>14</v>
      </c>
      <c r="I25" s="264">
        <v>15</v>
      </c>
      <c r="J25" s="264">
        <v>3</v>
      </c>
      <c r="K25" s="264">
        <v>18</v>
      </c>
      <c r="L25" s="264">
        <v>17</v>
      </c>
      <c r="M25" s="264">
        <v>19</v>
      </c>
      <c r="N25" s="264">
        <v>15</v>
      </c>
      <c r="O25" s="264">
        <v>16</v>
      </c>
    </row>
    <row r="26" spans="2:15" s="211" customFormat="1" ht="43.5" customHeight="1">
      <c r="B26" s="234" t="s">
        <v>265</v>
      </c>
      <c r="C26" s="255"/>
      <c r="D26" s="255"/>
      <c r="E26" s="256"/>
      <c r="F26" s="255"/>
      <c r="G26" s="256"/>
      <c r="H26" s="256"/>
      <c r="I26" s="256"/>
      <c r="J26" s="256"/>
      <c r="K26" s="256"/>
      <c r="L26" s="256"/>
      <c r="M26" s="256"/>
      <c r="N26" s="256"/>
      <c r="O26" s="256"/>
    </row>
    <row r="27" spans="2:15" s="10" customFormat="1" ht="12.75" customHeight="1">
      <c r="B27" s="187" t="s">
        <v>7</v>
      </c>
      <c r="C27" s="255"/>
      <c r="D27" s="255"/>
      <c r="E27" s="256"/>
      <c r="F27" s="255"/>
      <c r="G27" s="256"/>
      <c r="H27" s="256"/>
      <c r="I27" s="256"/>
      <c r="J27" s="256"/>
      <c r="K27" s="256"/>
      <c r="L27" s="256"/>
      <c r="M27" s="256"/>
      <c r="N27" s="256"/>
      <c r="O27" s="256"/>
    </row>
    <row r="28" spans="2:15" ht="12.75" customHeight="1">
      <c r="B28" s="4" t="s">
        <v>242</v>
      </c>
      <c r="C28" s="257">
        <v>578</v>
      </c>
      <c r="D28" s="257">
        <v>646</v>
      </c>
      <c r="E28" s="258">
        <v>521</v>
      </c>
      <c r="F28" s="257">
        <v>567</v>
      </c>
      <c r="G28" s="258">
        <v>683</v>
      </c>
      <c r="H28" s="258">
        <f>629+134</f>
        <v>763</v>
      </c>
      <c r="I28" s="258">
        <f>608+149</f>
        <v>757</v>
      </c>
      <c r="J28" s="258">
        <f>474+184</f>
        <v>658</v>
      </c>
      <c r="K28" s="258">
        <v>745</v>
      </c>
      <c r="L28" s="258">
        <f>662+115</f>
        <v>777</v>
      </c>
      <c r="M28" s="258">
        <f>789+145</f>
        <v>934</v>
      </c>
      <c r="N28" s="258">
        <f>726+57</f>
        <v>783</v>
      </c>
      <c r="O28" s="258">
        <f>693+47</f>
        <v>740</v>
      </c>
    </row>
    <row r="29" spans="2:15" ht="12.75" customHeight="1">
      <c r="B29" s="4" t="s">
        <v>243</v>
      </c>
      <c r="C29" s="257">
        <v>263</v>
      </c>
      <c r="D29" s="257">
        <v>220</v>
      </c>
      <c r="E29" s="258">
        <v>324</v>
      </c>
      <c r="F29" s="257">
        <v>382</v>
      </c>
      <c r="G29" s="258">
        <v>466</v>
      </c>
      <c r="H29" s="258">
        <f>359+14</f>
        <v>373</v>
      </c>
      <c r="I29" s="258">
        <f>431+59</f>
        <v>490</v>
      </c>
      <c r="J29" s="258">
        <f>298+217</f>
        <v>515</v>
      </c>
      <c r="K29" s="258">
        <v>428</v>
      </c>
      <c r="L29" s="258">
        <f>360+2+25</f>
        <v>387</v>
      </c>
      <c r="M29" s="258">
        <f>351+5+70</f>
        <v>426</v>
      </c>
      <c r="N29" s="258">
        <f>273+170</f>
        <v>443</v>
      </c>
      <c r="O29" s="258">
        <f>354+28</f>
        <v>382</v>
      </c>
    </row>
    <row r="30" spans="2:16" ht="12.75" customHeight="1">
      <c r="B30" s="8" t="s">
        <v>244</v>
      </c>
      <c r="C30" s="257">
        <v>10</v>
      </c>
      <c r="D30" s="257">
        <v>19</v>
      </c>
      <c r="E30" s="258">
        <v>18</v>
      </c>
      <c r="F30" s="257">
        <v>15</v>
      </c>
      <c r="G30" s="258">
        <v>13</v>
      </c>
      <c r="H30" s="258">
        <v>14</v>
      </c>
      <c r="I30" s="258">
        <v>-7</v>
      </c>
      <c r="J30" s="258">
        <v>10</v>
      </c>
      <c r="K30" s="258">
        <v>-3</v>
      </c>
      <c r="L30" s="258">
        <v>-27</v>
      </c>
      <c r="M30" s="258">
        <v>2</v>
      </c>
      <c r="N30" s="258">
        <v>-7</v>
      </c>
      <c r="O30" s="258">
        <v>-8</v>
      </c>
      <c r="P30" s="142"/>
    </row>
    <row r="31" spans="2:15" ht="12.75" customHeight="1">
      <c r="B31" s="8" t="s">
        <v>245</v>
      </c>
      <c r="C31" s="257">
        <v>-75</v>
      </c>
      <c r="D31" s="257">
        <v>-68</v>
      </c>
      <c r="E31" s="258">
        <v>-10</v>
      </c>
      <c r="F31" s="257">
        <v>-79</v>
      </c>
      <c r="G31" s="258">
        <v>-99</v>
      </c>
      <c r="H31" s="258">
        <v>-117</v>
      </c>
      <c r="I31" s="258">
        <v>-41</v>
      </c>
      <c r="J31" s="258">
        <v>-72</v>
      </c>
      <c r="K31" s="258">
        <v>-70</v>
      </c>
      <c r="L31" s="258">
        <v>-72</v>
      </c>
      <c r="M31" s="258">
        <v>-69</v>
      </c>
      <c r="N31" s="258">
        <v>-75</v>
      </c>
      <c r="O31" s="258">
        <v>-72</v>
      </c>
    </row>
    <row r="32" spans="2:16" ht="12.75" customHeight="1">
      <c r="B32" s="4" t="s">
        <v>246</v>
      </c>
      <c r="C32" s="257">
        <v>15</v>
      </c>
      <c r="D32" s="257">
        <v>-73</v>
      </c>
      <c r="E32" s="258">
        <v>-20</v>
      </c>
      <c r="F32" s="257">
        <v>-38</v>
      </c>
      <c r="G32" s="258">
        <v>-28</v>
      </c>
      <c r="H32" s="258">
        <v>-75</v>
      </c>
      <c r="I32" s="258">
        <v>-98</v>
      </c>
      <c r="J32" s="258">
        <v>-39</v>
      </c>
      <c r="K32" s="258">
        <v>2</v>
      </c>
      <c r="L32" s="258">
        <v>25</v>
      </c>
      <c r="M32" s="258">
        <v>2</v>
      </c>
      <c r="N32" s="258">
        <v>-35</v>
      </c>
      <c r="O32" s="258">
        <v>-29</v>
      </c>
      <c r="P32" s="80"/>
    </row>
    <row r="33" spans="2:16" s="237" customFormat="1" ht="12.75" customHeight="1">
      <c r="B33" s="11" t="s">
        <v>247</v>
      </c>
      <c r="C33" s="265">
        <v>791</v>
      </c>
      <c r="D33" s="265">
        <v>744</v>
      </c>
      <c r="E33" s="266">
        <v>833</v>
      </c>
      <c r="F33" s="265">
        <v>847</v>
      </c>
      <c r="G33" s="266">
        <v>1035</v>
      </c>
      <c r="H33" s="266">
        <f>SUM(H28:H32)</f>
        <v>958</v>
      </c>
      <c r="I33" s="266">
        <f>SUM(I28:I32)</f>
        <v>1101</v>
      </c>
      <c r="J33" s="266">
        <f aca="true" t="shared" si="0" ref="J33:O33">SUM(J28:J32)</f>
        <v>1072</v>
      </c>
      <c r="K33" s="266">
        <f t="shared" si="0"/>
        <v>1102</v>
      </c>
      <c r="L33" s="266">
        <f t="shared" si="0"/>
        <v>1090</v>
      </c>
      <c r="M33" s="266">
        <f t="shared" si="0"/>
        <v>1295</v>
      </c>
      <c r="N33" s="266">
        <f t="shared" si="0"/>
        <v>1109</v>
      </c>
      <c r="O33" s="266">
        <f t="shared" si="0"/>
        <v>1013</v>
      </c>
      <c r="P33" s="242"/>
    </row>
    <row r="34" spans="2:15" s="242" customFormat="1" ht="13.5" customHeight="1">
      <c r="B34" s="245" t="s">
        <v>253</v>
      </c>
      <c r="C34" s="267">
        <v>0</v>
      </c>
      <c r="D34" s="267">
        <v>-126</v>
      </c>
      <c r="E34" s="268">
        <v>-194</v>
      </c>
      <c r="F34" s="267">
        <v>-308</v>
      </c>
      <c r="G34" s="268">
        <v>0</v>
      </c>
      <c r="H34" s="268">
        <v>-148</v>
      </c>
      <c r="I34" s="268">
        <v>-208</v>
      </c>
      <c r="J34" s="268">
        <v>-401</v>
      </c>
      <c r="K34" s="268" t="s">
        <v>42</v>
      </c>
      <c r="L34" s="268">
        <v>-140</v>
      </c>
      <c r="M34" s="268">
        <v>-215</v>
      </c>
      <c r="N34" s="268">
        <v>-227</v>
      </c>
      <c r="O34" s="268">
        <v>-75</v>
      </c>
    </row>
    <row r="35" spans="2:15" s="247" customFormat="1" ht="13.5" customHeight="1">
      <c r="B35" s="246" t="s">
        <v>254</v>
      </c>
      <c r="C35" s="269">
        <v>-25</v>
      </c>
      <c r="D35" s="269">
        <v>-24</v>
      </c>
      <c r="E35" s="270">
        <v>-4</v>
      </c>
      <c r="F35" s="269">
        <v>40</v>
      </c>
      <c r="G35" s="270">
        <v>-13</v>
      </c>
      <c r="H35" s="270">
        <v>-16</v>
      </c>
      <c r="I35" s="270">
        <v>-12</v>
      </c>
      <c r="J35" s="270">
        <v>-468</v>
      </c>
      <c r="K35" s="270">
        <v>-37</v>
      </c>
      <c r="L35" s="270">
        <v>-27</v>
      </c>
      <c r="M35" s="270">
        <v>-29</v>
      </c>
      <c r="N35" s="270">
        <v>-19</v>
      </c>
      <c r="O35" s="270">
        <v>-15</v>
      </c>
    </row>
    <row r="36" spans="2:15" s="242" customFormat="1" ht="12" customHeight="1">
      <c r="B36" s="241" t="s">
        <v>255</v>
      </c>
      <c r="C36" s="271">
        <v>766</v>
      </c>
      <c r="D36" s="271">
        <v>594</v>
      </c>
      <c r="E36" s="161">
        <v>635</v>
      </c>
      <c r="F36" s="271">
        <v>579</v>
      </c>
      <c r="G36" s="161">
        <v>1022</v>
      </c>
      <c r="H36" s="161">
        <f>SUM(H33:H35)</f>
        <v>794</v>
      </c>
      <c r="I36" s="161">
        <f>SUM(I33:I35)</f>
        <v>881</v>
      </c>
      <c r="J36" s="161">
        <f aca="true" t="shared" si="1" ref="J36:O36">SUM(J33:J35)</f>
        <v>203</v>
      </c>
      <c r="K36" s="161">
        <f t="shared" si="1"/>
        <v>1065</v>
      </c>
      <c r="L36" s="161">
        <f t="shared" si="1"/>
        <v>923</v>
      </c>
      <c r="M36" s="161">
        <f t="shared" si="1"/>
        <v>1051</v>
      </c>
      <c r="N36" s="161">
        <f t="shared" si="1"/>
        <v>863</v>
      </c>
      <c r="O36" s="161">
        <f t="shared" si="1"/>
        <v>923</v>
      </c>
    </row>
    <row r="37" spans="3:15" s="242" customFormat="1" ht="12.75" customHeight="1">
      <c r="C37" s="271"/>
      <c r="D37" s="271"/>
      <c r="E37" s="161"/>
      <c r="F37" s="271"/>
      <c r="G37" s="161"/>
      <c r="H37" s="161"/>
      <c r="I37" s="161"/>
      <c r="J37" s="161"/>
      <c r="K37" s="161"/>
      <c r="L37" s="161"/>
      <c r="M37" s="161"/>
      <c r="N37" s="161"/>
      <c r="O37" s="161"/>
    </row>
    <row r="38" spans="2:15" s="211" customFormat="1" ht="42" customHeight="1">
      <c r="B38" s="234" t="s">
        <v>266</v>
      </c>
      <c r="C38" s="255"/>
      <c r="D38" s="255"/>
      <c r="E38" s="256"/>
      <c r="F38" s="255"/>
      <c r="G38" s="256"/>
      <c r="H38" s="256"/>
      <c r="I38" s="256"/>
      <c r="J38" s="256"/>
      <c r="K38" s="256"/>
      <c r="L38" s="256"/>
      <c r="M38" s="256"/>
      <c r="N38" s="256"/>
      <c r="O38" s="256"/>
    </row>
    <row r="39" spans="2:15" ht="12.75" customHeight="1">
      <c r="B39" s="33" t="s">
        <v>250</v>
      </c>
      <c r="C39" s="255"/>
      <c r="D39" s="255"/>
      <c r="E39" s="256"/>
      <c r="F39" s="255"/>
      <c r="G39" s="256"/>
      <c r="H39" s="256"/>
      <c r="I39" s="256"/>
      <c r="J39" s="256"/>
      <c r="K39" s="256"/>
      <c r="L39" s="256"/>
      <c r="M39" s="256"/>
      <c r="N39" s="256"/>
      <c r="O39" s="256"/>
    </row>
    <row r="40" spans="2:15" ht="12.75" customHeight="1">
      <c r="B40" s="4" t="s">
        <v>242</v>
      </c>
      <c r="C40" s="259">
        <v>15.57112068965517</v>
      </c>
      <c r="D40" s="259">
        <v>18.922085530169888</v>
      </c>
      <c r="E40" s="272">
        <v>15.88899054589814</v>
      </c>
      <c r="F40" s="259">
        <v>16.373086918856483</v>
      </c>
      <c r="G40" s="272">
        <v>19</v>
      </c>
      <c r="H40" s="272">
        <v>24</v>
      </c>
      <c r="I40" s="272">
        <v>23</v>
      </c>
      <c r="J40" s="272">
        <v>21</v>
      </c>
      <c r="K40" s="272">
        <v>24</v>
      </c>
      <c r="L40" s="272">
        <v>26</v>
      </c>
      <c r="M40" s="272">
        <v>31</v>
      </c>
      <c r="N40" s="272">
        <v>26</v>
      </c>
      <c r="O40" s="272">
        <v>23</v>
      </c>
    </row>
    <row r="41" spans="2:15" ht="12.75" customHeight="1">
      <c r="B41" s="4" t="s">
        <v>243</v>
      </c>
      <c r="C41" s="259">
        <v>13.98936170212766</v>
      </c>
      <c r="D41" s="259">
        <v>12.387387387387387</v>
      </c>
      <c r="E41" s="272">
        <v>16.77018633540373</v>
      </c>
      <c r="F41" s="259">
        <v>17.942696101456082</v>
      </c>
      <c r="G41" s="272">
        <v>20</v>
      </c>
      <c r="H41" s="272">
        <v>18</v>
      </c>
      <c r="I41" s="272">
        <v>22</v>
      </c>
      <c r="J41" s="272">
        <v>24</v>
      </c>
      <c r="K41" s="272">
        <v>20</v>
      </c>
      <c r="L41" s="272">
        <v>20</v>
      </c>
      <c r="M41" s="272">
        <v>22</v>
      </c>
      <c r="N41" s="272">
        <v>22</v>
      </c>
      <c r="O41" s="272">
        <v>20</v>
      </c>
    </row>
    <row r="42" spans="2:15" s="80" customFormat="1" ht="12.75" customHeight="1">
      <c r="B42" s="239" t="s">
        <v>244</v>
      </c>
      <c r="C42" s="273">
        <v>4.878048780487805</v>
      </c>
      <c r="D42" s="273">
        <v>7.6</v>
      </c>
      <c r="E42" s="274">
        <v>6.7669172932330826</v>
      </c>
      <c r="F42" s="273">
        <v>5.597014925373134</v>
      </c>
      <c r="G42" s="274">
        <v>6</v>
      </c>
      <c r="H42" s="274">
        <v>5</v>
      </c>
      <c r="I42" s="274">
        <v>-3</v>
      </c>
      <c r="J42" s="274">
        <v>4</v>
      </c>
      <c r="K42" s="274">
        <v>-2</v>
      </c>
      <c r="L42" s="274">
        <v>-12</v>
      </c>
      <c r="M42" s="274">
        <v>1</v>
      </c>
      <c r="N42" s="274">
        <v>-3</v>
      </c>
      <c r="O42" s="274">
        <v>-6</v>
      </c>
    </row>
    <row r="43" spans="2:23" s="242" customFormat="1" ht="24" customHeight="1">
      <c r="B43" s="11" t="s">
        <v>251</v>
      </c>
      <c r="C43" s="275">
        <v>12.429289754871151</v>
      </c>
      <c r="D43" s="275">
        <v>12.794496990541704</v>
      </c>
      <c r="E43" s="276">
        <v>14.280816046631237</v>
      </c>
      <c r="F43" s="275">
        <v>13.459399332591767</v>
      </c>
      <c r="G43" s="276">
        <v>16</v>
      </c>
      <c r="H43" s="276">
        <v>16</v>
      </c>
      <c r="I43" s="276">
        <v>18</v>
      </c>
      <c r="J43" s="276">
        <v>18</v>
      </c>
      <c r="K43" s="276">
        <v>19</v>
      </c>
      <c r="L43" s="276">
        <v>20</v>
      </c>
      <c r="M43" s="276">
        <v>23</v>
      </c>
      <c r="N43" s="276">
        <v>20</v>
      </c>
      <c r="O43" s="276">
        <v>18</v>
      </c>
      <c r="Q43"/>
      <c r="R43"/>
      <c r="S43"/>
      <c r="T43"/>
      <c r="U43"/>
      <c r="V43"/>
      <c r="W43"/>
    </row>
    <row r="44" spans="2:15" s="211" customFormat="1" ht="33.75" customHeight="1">
      <c r="B44" s="235" t="s">
        <v>267</v>
      </c>
      <c r="C44" s="277"/>
      <c r="D44" s="277"/>
      <c r="E44" s="278"/>
      <c r="F44" s="277"/>
      <c r="G44" s="278"/>
      <c r="H44" s="278"/>
      <c r="I44" s="278"/>
      <c r="J44" s="278"/>
      <c r="K44" s="278"/>
      <c r="L44" s="278"/>
      <c r="M44" s="278"/>
      <c r="N44" s="278"/>
      <c r="O44" s="278"/>
    </row>
    <row r="45" spans="2:15" s="10" customFormat="1" ht="12.75" customHeight="1">
      <c r="B45" s="187" t="s">
        <v>7</v>
      </c>
      <c r="C45" s="255"/>
      <c r="D45" s="255"/>
      <c r="E45" s="256"/>
      <c r="F45" s="255"/>
      <c r="G45" s="256"/>
      <c r="H45" s="256"/>
      <c r="I45" s="256"/>
      <c r="J45" s="256"/>
      <c r="K45" s="256"/>
      <c r="L45" s="256"/>
      <c r="M45" s="256"/>
      <c r="N45" s="256"/>
      <c r="O45" s="256"/>
    </row>
    <row r="46" spans="2:15" ht="12.75" customHeight="1">
      <c r="B46" s="4" t="s">
        <v>242</v>
      </c>
      <c r="C46" s="165">
        <v>232</v>
      </c>
      <c r="D46" s="165">
        <v>174</v>
      </c>
      <c r="E46" s="142">
        <v>41</v>
      </c>
      <c r="F46" s="165">
        <v>155</v>
      </c>
      <c r="G46" s="142">
        <v>441</v>
      </c>
      <c r="H46" s="142">
        <v>383</v>
      </c>
      <c r="I46" s="142">
        <v>367</v>
      </c>
      <c r="J46" s="142">
        <v>225</v>
      </c>
      <c r="K46" s="142">
        <v>494</v>
      </c>
      <c r="L46" s="142">
        <v>413</v>
      </c>
      <c r="M46" s="142">
        <v>540</v>
      </c>
      <c r="N46" s="142">
        <v>472</v>
      </c>
      <c r="O46" s="142">
        <v>443</v>
      </c>
    </row>
    <row r="47" spans="2:15" ht="12.75" customHeight="1">
      <c r="B47" s="4" t="s">
        <v>243</v>
      </c>
      <c r="C47" s="165">
        <v>153</v>
      </c>
      <c r="D47" s="165">
        <v>107</v>
      </c>
      <c r="E47" s="142">
        <v>157</v>
      </c>
      <c r="F47" s="165">
        <v>132</v>
      </c>
      <c r="G47" s="142">
        <v>356</v>
      </c>
      <c r="H47" s="142">
        <v>248</v>
      </c>
      <c r="I47" s="142">
        <v>320</v>
      </c>
      <c r="J47" s="142">
        <v>191</v>
      </c>
      <c r="K47" s="142">
        <v>331</v>
      </c>
      <c r="L47" s="142">
        <v>258</v>
      </c>
      <c r="M47" s="142">
        <v>249</v>
      </c>
      <c r="N47" s="142">
        <v>171</v>
      </c>
      <c r="O47" s="142">
        <v>252</v>
      </c>
    </row>
    <row r="48" spans="2:15" ht="12.75" customHeight="1">
      <c r="B48" s="8" t="s">
        <v>244</v>
      </c>
      <c r="C48" s="165">
        <v>8</v>
      </c>
      <c r="D48" s="165">
        <v>16</v>
      </c>
      <c r="E48" s="142">
        <v>13</v>
      </c>
      <c r="F48" s="165">
        <v>14</v>
      </c>
      <c r="G48" s="142">
        <v>11</v>
      </c>
      <c r="H48" s="142">
        <v>11</v>
      </c>
      <c r="I48" s="142">
        <v>-10</v>
      </c>
      <c r="J48" s="142">
        <v>7</v>
      </c>
      <c r="K48" s="142">
        <v>-7</v>
      </c>
      <c r="L48" s="142">
        <v>-32</v>
      </c>
      <c r="M48" s="142">
        <v>-2</v>
      </c>
      <c r="N48" s="142">
        <v>-12</v>
      </c>
      <c r="O48" s="142">
        <v>-12</v>
      </c>
    </row>
    <row r="49" spans="2:15" ht="12.75" customHeight="1">
      <c r="B49" s="8" t="s">
        <v>245</v>
      </c>
      <c r="C49" s="165">
        <v>-129</v>
      </c>
      <c r="D49" s="165">
        <v>-121</v>
      </c>
      <c r="E49" s="142">
        <v>-42</v>
      </c>
      <c r="F49" s="165">
        <v>-69</v>
      </c>
      <c r="G49" s="142">
        <v>-140</v>
      </c>
      <c r="H49" s="142">
        <v>-152</v>
      </c>
      <c r="I49" s="142">
        <v>-67</v>
      </c>
      <c r="J49" s="142">
        <v>-558</v>
      </c>
      <c r="K49" s="142">
        <v>-143</v>
      </c>
      <c r="L49" s="142">
        <v>-143</v>
      </c>
      <c r="M49" s="142">
        <v>-108</v>
      </c>
      <c r="N49" s="142">
        <v>-107</v>
      </c>
      <c r="O49" s="142">
        <v>-104</v>
      </c>
    </row>
    <row r="50" spans="2:15" ht="12.75" customHeight="1">
      <c r="B50" s="4" t="s">
        <v>246</v>
      </c>
      <c r="C50" s="257">
        <v>16</v>
      </c>
      <c r="D50" s="257">
        <v>-73</v>
      </c>
      <c r="E50" s="258">
        <v>-20</v>
      </c>
      <c r="F50" s="257">
        <v>-38</v>
      </c>
      <c r="G50" s="258">
        <v>-28</v>
      </c>
      <c r="H50" s="258">
        <v>-76</v>
      </c>
      <c r="I50" s="258">
        <v>-97</v>
      </c>
      <c r="J50" s="258">
        <v>-39</v>
      </c>
      <c r="K50" s="258">
        <v>2</v>
      </c>
      <c r="L50" s="258">
        <v>25</v>
      </c>
      <c r="M50" s="258">
        <v>2</v>
      </c>
      <c r="N50" s="258">
        <v>-35</v>
      </c>
      <c r="O50" s="258">
        <v>-29</v>
      </c>
    </row>
    <row r="51" spans="2:15" s="237" customFormat="1" ht="24" customHeight="1">
      <c r="B51" s="11" t="s">
        <v>247</v>
      </c>
      <c r="C51" s="254">
        <v>280</v>
      </c>
      <c r="D51" s="254">
        <v>103</v>
      </c>
      <c r="E51" s="244">
        <v>149</v>
      </c>
      <c r="F51" s="254">
        <v>194</v>
      </c>
      <c r="G51" s="244">
        <v>640</v>
      </c>
      <c r="H51" s="244">
        <v>414</v>
      </c>
      <c r="I51" s="244">
        <v>513</v>
      </c>
      <c r="J51" s="244">
        <v>-174</v>
      </c>
      <c r="K51" s="244">
        <v>677</v>
      </c>
      <c r="L51" s="244">
        <v>521</v>
      </c>
      <c r="M51" s="244">
        <v>681</v>
      </c>
      <c r="N51" s="244">
        <v>489</v>
      </c>
      <c r="O51" s="244">
        <v>550</v>
      </c>
    </row>
    <row r="52" spans="2:15" s="211" customFormat="1" ht="33.75" customHeight="1">
      <c r="B52" s="235" t="s">
        <v>268</v>
      </c>
      <c r="C52" s="255"/>
      <c r="D52" s="255"/>
      <c r="E52" s="256"/>
      <c r="F52" s="255"/>
      <c r="G52" s="256"/>
      <c r="H52" s="256"/>
      <c r="I52" s="256"/>
      <c r="J52" s="256"/>
      <c r="K52" s="256"/>
      <c r="L52" s="256"/>
      <c r="M52" s="256"/>
      <c r="N52" s="256"/>
      <c r="O52" s="256"/>
    </row>
    <row r="53" spans="2:15" ht="12.75" customHeight="1">
      <c r="B53" s="33" t="s">
        <v>250</v>
      </c>
      <c r="C53" s="255"/>
      <c r="D53" s="255"/>
      <c r="E53" s="256"/>
      <c r="F53" s="255"/>
      <c r="G53" s="256"/>
      <c r="H53" s="256"/>
      <c r="I53" s="256"/>
      <c r="J53" s="256"/>
      <c r="K53" s="256"/>
      <c r="L53" s="256"/>
      <c r="M53" s="256"/>
      <c r="N53" s="256"/>
      <c r="O53" s="256"/>
    </row>
    <row r="54" spans="2:15" ht="12.75" customHeight="1">
      <c r="B54" s="4" t="s">
        <v>242</v>
      </c>
      <c r="C54" s="279">
        <v>6</v>
      </c>
      <c r="D54" s="279">
        <v>5</v>
      </c>
      <c r="E54" s="280">
        <v>1</v>
      </c>
      <c r="F54" s="279">
        <v>4</v>
      </c>
      <c r="G54" s="280">
        <v>12</v>
      </c>
      <c r="H54" s="280">
        <v>12</v>
      </c>
      <c r="I54" s="280">
        <v>11</v>
      </c>
      <c r="J54" s="280">
        <v>7</v>
      </c>
      <c r="K54" s="280">
        <v>16</v>
      </c>
      <c r="L54" s="280">
        <v>14</v>
      </c>
      <c r="M54" s="280">
        <v>18</v>
      </c>
      <c r="N54" s="280">
        <v>16</v>
      </c>
      <c r="O54" s="280">
        <v>14</v>
      </c>
    </row>
    <row r="55" spans="2:15" ht="12.75" customHeight="1">
      <c r="B55" s="4" t="s">
        <v>243</v>
      </c>
      <c r="C55" s="279">
        <v>8</v>
      </c>
      <c r="D55" s="279">
        <v>6</v>
      </c>
      <c r="E55" s="280">
        <v>8</v>
      </c>
      <c r="F55" s="279">
        <v>6</v>
      </c>
      <c r="G55" s="280">
        <v>15</v>
      </c>
      <c r="H55" s="280">
        <v>12</v>
      </c>
      <c r="I55" s="280">
        <v>14</v>
      </c>
      <c r="J55" s="280">
        <v>9</v>
      </c>
      <c r="K55" s="280">
        <v>16</v>
      </c>
      <c r="L55" s="280">
        <v>13</v>
      </c>
      <c r="M55" s="280">
        <v>13</v>
      </c>
      <c r="N55" s="280">
        <v>9</v>
      </c>
      <c r="O55" s="280">
        <v>13</v>
      </c>
    </row>
    <row r="56" spans="2:15" s="80" customFormat="1" ht="12.75" customHeight="1">
      <c r="B56" s="239" t="s">
        <v>244</v>
      </c>
      <c r="C56" s="281">
        <v>4</v>
      </c>
      <c r="D56" s="281">
        <v>6</v>
      </c>
      <c r="E56" s="282">
        <v>5</v>
      </c>
      <c r="F56" s="281">
        <v>5</v>
      </c>
      <c r="G56" s="282">
        <v>5</v>
      </c>
      <c r="H56" s="282">
        <v>4</v>
      </c>
      <c r="I56" s="282">
        <v>-4</v>
      </c>
      <c r="J56" s="282">
        <v>3</v>
      </c>
      <c r="K56" s="282">
        <v>-4</v>
      </c>
      <c r="L56" s="282">
        <v>-14</v>
      </c>
      <c r="M56" s="282">
        <v>-1</v>
      </c>
      <c r="N56" s="282">
        <v>-6</v>
      </c>
      <c r="O56" s="282">
        <v>-8</v>
      </c>
    </row>
    <row r="57" spans="2:15" s="242" customFormat="1" ht="24" customHeight="1">
      <c r="B57" s="241" t="s">
        <v>251</v>
      </c>
      <c r="C57" s="263">
        <v>4.3997485857950975</v>
      </c>
      <c r="D57" s="263">
        <v>2</v>
      </c>
      <c r="E57" s="264">
        <v>3</v>
      </c>
      <c r="F57" s="263">
        <v>3</v>
      </c>
      <c r="G57" s="264">
        <v>10</v>
      </c>
      <c r="H57" s="264">
        <v>7</v>
      </c>
      <c r="I57" s="264">
        <v>8</v>
      </c>
      <c r="J57" s="264">
        <v>-3</v>
      </c>
      <c r="K57" s="264">
        <v>11</v>
      </c>
      <c r="L57" s="264">
        <v>9</v>
      </c>
      <c r="M57" s="264">
        <v>12</v>
      </c>
      <c r="N57" s="264">
        <v>9</v>
      </c>
      <c r="O57" s="264">
        <v>10</v>
      </c>
    </row>
    <row r="58" spans="2:15" s="211" customFormat="1" ht="33.75" customHeight="1">
      <c r="B58" s="235" t="s">
        <v>269</v>
      </c>
      <c r="C58" s="60"/>
      <c r="D58" s="60"/>
      <c r="E58" s="3"/>
      <c r="F58" s="60"/>
      <c r="G58" s="3"/>
      <c r="H58" s="3"/>
      <c r="I58" s="3"/>
      <c r="J58" s="3"/>
      <c r="K58" s="3"/>
      <c r="L58" s="3"/>
      <c r="M58" s="3"/>
      <c r="N58" s="3"/>
      <c r="O58" s="3"/>
    </row>
    <row r="59" ht="12.75" customHeight="1">
      <c r="B59" s="33" t="s">
        <v>260</v>
      </c>
    </row>
    <row r="60" spans="2:15" ht="12.75" customHeight="1">
      <c r="B60" s="4" t="s">
        <v>242</v>
      </c>
      <c r="C60" s="283">
        <v>515</v>
      </c>
      <c r="D60" s="283">
        <v>456</v>
      </c>
      <c r="E60" s="284">
        <v>448</v>
      </c>
      <c r="F60" s="283">
        <v>457</v>
      </c>
      <c r="G60" s="284">
        <v>454</v>
      </c>
      <c r="H60" s="284">
        <v>426</v>
      </c>
      <c r="I60" s="284">
        <v>437</v>
      </c>
      <c r="J60" s="284">
        <v>417</v>
      </c>
      <c r="K60" s="284">
        <v>440</v>
      </c>
      <c r="L60" s="284">
        <v>420</v>
      </c>
      <c r="M60" s="284">
        <v>448</v>
      </c>
      <c r="N60" s="284">
        <v>436</v>
      </c>
      <c r="O60" s="284">
        <v>468</v>
      </c>
    </row>
    <row r="61" spans="2:15" ht="12.75" customHeight="1">
      <c r="B61" s="4" t="s">
        <v>243</v>
      </c>
      <c r="C61" s="283">
        <v>227</v>
      </c>
      <c r="D61" s="283">
        <v>205</v>
      </c>
      <c r="E61" s="284">
        <v>221</v>
      </c>
      <c r="F61" s="283">
        <v>223</v>
      </c>
      <c r="G61" s="284">
        <v>233</v>
      </c>
      <c r="H61" s="284">
        <v>214</v>
      </c>
      <c r="I61" s="284">
        <v>243</v>
      </c>
      <c r="J61" s="284">
        <v>233</v>
      </c>
      <c r="K61" s="284">
        <v>251</v>
      </c>
      <c r="L61" s="284">
        <v>253</v>
      </c>
      <c r="M61" s="284">
        <v>255</v>
      </c>
      <c r="N61" s="284">
        <v>258</v>
      </c>
      <c r="O61" s="284">
        <v>259</v>
      </c>
    </row>
    <row r="62" spans="2:15" s="80" customFormat="1" ht="12.75" customHeight="1">
      <c r="B62" s="72" t="s">
        <v>245</v>
      </c>
      <c r="C62" s="285">
        <v>-1</v>
      </c>
      <c r="D62" s="285">
        <v>-5</v>
      </c>
      <c r="E62" s="286">
        <v>-10</v>
      </c>
      <c r="F62" s="285">
        <v>-4</v>
      </c>
      <c r="G62" s="286">
        <v>-6</v>
      </c>
      <c r="H62" s="286">
        <v>-4</v>
      </c>
      <c r="I62" s="286">
        <v>-5</v>
      </c>
      <c r="J62" s="286">
        <v>-6</v>
      </c>
      <c r="K62" s="286">
        <v>-5</v>
      </c>
      <c r="L62" s="286">
        <v>-7</v>
      </c>
      <c r="M62" s="286">
        <v>-4</v>
      </c>
      <c r="N62" s="286">
        <v>-6</v>
      </c>
      <c r="O62" s="286">
        <v>-5</v>
      </c>
    </row>
    <row r="63" spans="2:15" ht="12.75">
      <c r="B63" s="241" t="s">
        <v>247</v>
      </c>
      <c r="C63" s="287">
        <v>741</v>
      </c>
      <c r="D63" s="287">
        <v>656</v>
      </c>
      <c r="E63" s="35">
        <v>659</v>
      </c>
      <c r="F63" s="287">
        <v>676</v>
      </c>
      <c r="G63" s="35">
        <v>681</v>
      </c>
      <c r="H63" s="35">
        <v>636</v>
      </c>
      <c r="I63" s="35">
        <v>675</v>
      </c>
      <c r="J63" s="35">
        <v>644</v>
      </c>
      <c r="K63" s="35">
        <v>686</v>
      </c>
      <c r="L63" s="35">
        <v>666</v>
      </c>
      <c r="M63" s="35">
        <v>699</v>
      </c>
      <c r="N63" s="35">
        <v>688</v>
      </c>
      <c r="O63" s="35">
        <v>722</v>
      </c>
    </row>
    <row r="66" spans="3:15" ht="12">
      <c r="C66" s="283"/>
      <c r="D66" s="283"/>
      <c r="E66" s="284"/>
      <c r="F66" s="283"/>
      <c r="G66" s="284"/>
      <c r="H66" s="284"/>
      <c r="I66" s="284"/>
      <c r="J66" s="284"/>
      <c r="K66" s="284"/>
      <c r="L66" s="284"/>
      <c r="M66" s="284"/>
      <c r="N66" s="284"/>
      <c r="O66" s="284"/>
    </row>
    <row r="68" spans="9:15" ht="12">
      <c r="I68" s="284"/>
      <c r="J68" s="284"/>
      <c r="K68" s="284"/>
      <c r="L68" s="284"/>
      <c r="M68" s="284"/>
      <c r="N68" s="284"/>
      <c r="O68" s="284"/>
    </row>
    <row r="69" spans="3:15" ht="12">
      <c r="C69" s="283"/>
      <c r="D69" s="283"/>
      <c r="E69" s="284"/>
      <c r="F69" s="283"/>
      <c r="G69" s="284"/>
      <c r="H69" s="284"/>
      <c r="I69" s="284"/>
      <c r="J69" s="284"/>
      <c r="K69" s="284"/>
      <c r="L69" s="284"/>
      <c r="M69" s="284"/>
      <c r="N69" s="284"/>
      <c r="O69" s="284"/>
    </row>
    <row r="71" spans="3:15" ht="12">
      <c r="C71" s="283"/>
      <c r="D71" s="283"/>
      <c r="E71" s="284"/>
      <c r="F71" s="283"/>
      <c r="G71" s="284"/>
      <c r="H71" s="284"/>
      <c r="I71" s="284"/>
      <c r="J71" s="284"/>
      <c r="K71" s="284"/>
      <c r="L71" s="284"/>
      <c r="M71" s="284"/>
      <c r="N71" s="284"/>
      <c r="O71" s="284"/>
    </row>
    <row r="72" spans="3:15" ht="12">
      <c r="C72" s="283"/>
      <c r="D72" s="283"/>
      <c r="E72" s="284"/>
      <c r="F72" s="283"/>
      <c r="G72" s="284"/>
      <c r="H72" s="284"/>
      <c r="I72" s="284"/>
      <c r="J72" s="284"/>
      <c r="K72" s="284"/>
      <c r="L72" s="284"/>
      <c r="M72" s="284"/>
      <c r="N72" s="284"/>
      <c r="O72" s="284"/>
    </row>
    <row r="73" ht="12">
      <c r="O73" s="284"/>
    </row>
  </sheetData>
  <sheetProtection/>
  <mergeCells count="5">
    <mergeCell ref="F4:G4"/>
    <mergeCell ref="H4:K4"/>
    <mergeCell ref="D2:G2"/>
    <mergeCell ref="H2:K2"/>
    <mergeCell ref="L2:O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>
    <tabColor rgb="FFFFC000"/>
    <outlinePr summaryBelow="0" summaryRight="0"/>
  </sheetPr>
  <dimension ref="B1:AQ26"/>
  <sheetViews>
    <sheetView showGridLines="0" zoomScalePageLayoutView="0" workbookViewId="0" topLeftCell="B1">
      <selection activeCell="E36" sqref="E36"/>
    </sheetView>
  </sheetViews>
  <sheetFormatPr defaultColWidth="9.140625" defaultRowHeight="12.75"/>
  <cols>
    <col min="1" max="1" width="0" style="0" hidden="1" customWidth="1"/>
    <col min="2" max="2" width="49.00390625" style="4" bestFit="1" customWidth="1"/>
    <col min="3" max="6" width="8.8515625" style="2" customWidth="1"/>
    <col min="7" max="43" width="8.7109375" style="2" customWidth="1"/>
  </cols>
  <sheetData>
    <row r="1" ht="23.25">
      <c r="B1" s="1" t="s">
        <v>29</v>
      </c>
    </row>
    <row r="2" spans="2:43" ht="23.25" customHeight="1">
      <c r="B2" s="3" t="s">
        <v>37</v>
      </c>
      <c r="C2" s="41" t="s">
        <v>30</v>
      </c>
      <c r="D2" s="42" t="s">
        <v>31</v>
      </c>
      <c r="E2" s="42"/>
      <c r="F2" s="42"/>
      <c r="G2" s="42"/>
      <c r="H2" s="42" t="s">
        <v>32</v>
      </c>
      <c r="I2" s="42"/>
      <c r="J2" s="42"/>
      <c r="K2" s="42"/>
      <c r="L2" s="42" t="s">
        <v>33</v>
      </c>
      <c r="M2" s="42"/>
      <c r="N2" s="42"/>
      <c r="O2" s="42"/>
      <c r="P2" s="42" t="s">
        <v>34</v>
      </c>
      <c r="Q2" s="42"/>
      <c r="R2" s="42"/>
      <c r="S2" s="42"/>
      <c r="T2" s="42" t="s">
        <v>35</v>
      </c>
      <c r="U2" s="42"/>
      <c r="V2" s="42"/>
      <c r="W2" s="42"/>
      <c r="X2" s="42" t="s">
        <v>36</v>
      </c>
      <c r="Y2" s="42"/>
      <c r="Z2" s="42"/>
      <c r="AA2" s="42"/>
      <c r="AB2" s="39" t="s">
        <v>2</v>
      </c>
      <c r="AC2" s="39"/>
      <c r="AD2" s="39"/>
      <c r="AE2" s="39"/>
      <c r="AF2" s="42" t="s">
        <v>3</v>
      </c>
      <c r="AG2" s="42"/>
      <c r="AH2" s="42"/>
      <c r="AI2" s="42"/>
      <c r="AJ2" s="43" t="s">
        <v>4</v>
      </c>
      <c r="AK2" s="43"/>
      <c r="AL2" s="43"/>
      <c r="AM2" s="43"/>
      <c r="AN2" s="43" t="s">
        <v>5</v>
      </c>
      <c r="AO2" s="43"/>
      <c r="AP2" s="43"/>
      <c r="AQ2" s="43"/>
    </row>
    <row r="3" spans="2:43" s="7" customFormat="1" ht="12.75">
      <c r="B3" s="5" t="s">
        <v>7</v>
      </c>
      <c r="C3" s="40" t="s">
        <v>38</v>
      </c>
      <c r="D3" s="7" t="s">
        <v>39</v>
      </c>
      <c r="E3" s="7" t="s">
        <v>40</v>
      </c>
      <c r="F3" s="7" t="s">
        <v>41</v>
      </c>
      <c r="G3" s="7" t="s">
        <v>38</v>
      </c>
      <c r="H3" s="7" t="s">
        <v>39</v>
      </c>
      <c r="I3" s="7" t="s">
        <v>40</v>
      </c>
      <c r="J3" s="7" t="s">
        <v>41</v>
      </c>
      <c r="K3" s="7" t="s">
        <v>38</v>
      </c>
      <c r="L3" s="7" t="s">
        <v>39</v>
      </c>
      <c r="M3" s="7" t="s">
        <v>40</v>
      </c>
      <c r="N3" s="7" t="s">
        <v>41</v>
      </c>
      <c r="O3" s="7" t="s">
        <v>38</v>
      </c>
      <c r="P3" s="7" t="s">
        <v>39</v>
      </c>
      <c r="Q3" s="7" t="s">
        <v>40</v>
      </c>
      <c r="R3" s="7" t="s">
        <v>41</v>
      </c>
      <c r="S3" s="7" t="s">
        <v>38</v>
      </c>
      <c r="T3" s="7" t="s">
        <v>39</v>
      </c>
      <c r="U3" s="7" t="s">
        <v>40</v>
      </c>
      <c r="V3" s="7" t="s">
        <v>41</v>
      </c>
      <c r="W3" s="7" t="s">
        <v>38</v>
      </c>
      <c r="X3" s="7" t="s">
        <v>39</v>
      </c>
      <c r="Y3" s="7" t="s">
        <v>40</v>
      </c>
      <c r="Z3" s="7" t="s">
        <v>41</v>
      </c>
      <c r="AA3" s="7" t="s">
        <v>38</v>
      </c>
      <c r="AB3" s="7" t="s">
        <v>39</v>
      </c>
      <c r="AC3" s="7" t="s">
        <v>40</v>
      </c>
      <c r="AD3" s="7" t="s">
        <v>41</v>
      </c>
      <c r="AE3" s="7" t="s">
        <v>38</v>
      </c>
      <c r="AF3" s="7" t="s">
        <v>39</v>
      </c>
      <c r="AG3" s="7" t="s">
        <v>40</v>
      </c>
      <c r="AH3" s="7" t="s">
        <v>41</v>
      </c>
      <c r="AI3" s="7" t="s">
        <v>38</v>
      </c>
      <c r="AJ3" s="7" t="s">
        <v>39</v>
      </c>
      <c r="AK3" s="7" t="s">
        <v>40</v>
      </c>
      <c r="AL3" s="7" t="s">
        <v>41</v>
      </c>
      <c r="AM3" s="7" t="s">
        <v>38</v>
      </c>
      <c r="AN3" s="7" t="s">
        <v>39</v>
      </c>
      <c r="AO3" s="7" t="s">
        <v>40</v>
      </c>
      <c r="AP3" s="7" t="s">
        <v>41</v>
      </c>
      <c r="AQ3" s="7" t="s">
        <v>38</v>
      </c>
    </row>
    <row r="4" spans="2:43" s="10" customFormat="1" ht="12.75">
      <c r="B4" s="8" t="s">
        <v>8</v>
      </c>
      <c r="C4" s="44">
        <v>6364</v>
      </c>
      <c r="D4" s="44">
        <v>5815</v>
      </c>
      <c r="E4" s="44">
        <v>5833</v>
      </c>
      <c r="F4" s="44">
        <v>6293</v>
      </c>
      <c r="G4" s="9">
        <v>6504</v>
      </c>
      <c r="H4" s="9">
        <v>5843</v>
      </c>
      <c r="I4" s="9">
        <v>6054</v>
      </c>
      <c r="J4" s="9">
        <v>5898</v>
      </c>
      <c r="K4" s="9">
        <v>5897</v>
      </c>
      <c r="L4" s="9">
        <v>5565</v>
      </c>
      <c r="M4" s="9">
        <v>5544</v>
      </c>
      <c r="N4" s="9">
        <v>5600</v>
      </c>
      <c r="O4" s="9">
        <v>5636</v>
      </c>
      <c r="P4" s="9">
        <v>5468</v>
      </c>
      <c r="Q4" s="9">
        <v>5393</v>
      </c>
      <c r="R4" s="9">
        <v>5439</v>
      </c>
      <c r="S4" s="9">
        <v>5357</v>
      </c>
      <c r="T4" s="9">
        <v>5213</v>
      </c>
      <c r="U4" s="9">
        <v>5478</v>
      </c>
      <c r="V4" s="9">
        <v>5489</v>
      </c>
      <c r="W4" s="9">
        <v>5634</v>
      </c>
      <c r="X4" s="9">
        <v>5124</v>
      </c>
      <c r="Y4" s="9">
        <v>5191</v>
      </c>
      <c r="Z4" s="9">
        <v>5128</v>
      </c>
      <c r="AA4" s="9">
        <v>5410</v>
      </c>
      <c r="AB4" s="9">
        <v>4755</v>
      </c>
      <c r="AC4" s="9">
        <v>4749</v>
      </c>
      <c r="AD4" s="9">
        <v>5004</v>
      </c>
      <c r="AE4" s="9">
        <v>5181</v>
      </c>
      <c r="AF4" s="9">
        <v>3068</v>
      </c>
      <c r="AG4" s="9">
        <v>2628</v>
      </c>
      <c r="AH4" s="9">
        <v>2440</v>
      </c>
      <c r="AI4" s="9">
        <v>2291</v>
      </c>
      <c r="AJ4" s="9">
        <v>2086</v>
      </c>
      <c r="AK4" s="9">
        <v>2327</v>
      </c>
      <c r="AL4" s="9">
        <v>2383</v>
      </c>
      <c r="AM4" s="9">
        <v>2547</v>
      </c>
      <c r="AN4" s="10">
        <v>2279</v>
      </c>
      <c r="AO4" s="10">
        <v>2251</v>
      </c>
      <c r="AP4" s="10">
        <v>2108</v>
      </c>
      <c r="AQ4" s="10">
        <v>2190</v>
      </c>
    </row>
    <row r="5" spans="2:43" s="10" customFormat="1" ht="12.75">
      <c r="B5" s="8" t="s">
        <v>9</v>
      </c>
      <c r="C5" s="44">
        <v>44</v>
      </c>
      <c r="D5" s="44">
        <v>59</v>
      </c>
      <c r="E5" s="44">
        <v>37</v>
      </c>
      <c r="F5" s="44">
        <v>35</v>
      </c>
      <c r="G5" s="9">
        <v>38</v>
      </c>
      <c r="H5" s="9">
        <v>66</v>
      </c>
      <c r="I5" s="9">
        <v>37</v>
      </c>
      <c r="J5" s="9">
        <v>77</v>
      </c>
      <c r="K5" s="9">
        <v>50</v>
      </c>
      <c r="L5" s="9">
        <v>74</v>
      </c>
      <c r="M5" s="9">
        <v>39</v>
      </c>
      <c r="N5" s="9">
        <v>48</v>
      </c>
      <c r="O5" s="9">
        <v>59</v>
      </c>
      <c r="P5" s="9">
        <v>48</v>
      </c>
      <c r="Q5" s="9">
        <v>31</v>
      </c>
      <c r="R5" s="9">
        <v>46</v>
      </c>
      <c r="S5" s="9">
        <v>30</v>
      </c>
      <c r="T5" s="9">
        <v>34</v>
      </c>
      <c r="U5" s="9">
        <v>474</v>
      </c>
      <c r="V5" s="9">
        <v>38</v>
      </c>
      <c r="W5" s="9">
        <v>48</v>
      </c>
      <c r="X5" s="9">
        <v>41</v>
      </c>
      <c r="Y5" s="9">
        <v>30</v>
      </c>
      <c r="Z5" s="9">
        <v>27</v>
      </c>
      <c r="AA5" s="9">
        <v>20</v>
      </c>
      <c r="AB5" s="9">
        <v>31</v>
      </c>
      <c r="AC5" s="9">
        <v>30</v>
      </c>
      <c r="AD5" s="9">
        <v>24</v>
      </c>
      <c r="AE5" s="9">
        <v>45</v>
      </c>
      <c r="AF5" s="9">
        <v>10</v>
      </c>
      <c r="AG5" s="9">
        <v>7</v>
      </c>
      <c r="AH5" s="9">
        <v>8</v>
      </c>
      <c r="AI5" s="9">
        <v>2</v>
      </c>
      <c r="AJ5" s="9">
        <v>9</v>
      </c>
      <c r="AK5" s="9">
        <v>4</v>
      </c>
      <c r="AL5" s="9">
        <v>2</v>
      </c>
      <c r="AM5" s="9">
        <v>3</v>
      </c>
      <c r="AN5" s="10">
        <v>2</v>
      </c>
      <c r="AO5" s="10">
        <v>2</v>
      </c>
      <c r="AP5" s="10">
        <v>79</v>
      </c>
      <c r="AQ5" s="10">
        <v>2</v>
      </c>
    </row>
    <row r="6" spans="2:43" s="13" customFormat="1" ht="24" customHeight="1">
      <c r="B6" s="11" t="s">
        <v>10</v>
      </c>
      <c r="C6" s="45">
        <v>6408</v>
      </c>
      <c r="D6" s="45">
        <v>5874</v>
      </c>
      <c r="E6" s="45">
        <v>5870</v>
      </c>
      <c r="F6" s="45">
        <v>6328</v>
      </c>
      <c r="G6" s="12">
        <v>6542</v>
      </c>
      <c r="H6" s="12">
        <v>5909</v>
      </c>
      <c r="I6" s="12">
        <v>6091</v>
      </c>
      <c r="J6" s="12">
        <v>5975</v>
      </c>
      <c r="K6" s="12">
        <v>5947</v>
      </c>
      <c r="L6" s="12">
        <v>5639</v>
      </c>
      <c r="M6" s="12">
        <v>5583</v>
      </c>
      <c r="N6" s="12">
        <v>5648</v>
      </c>
      <c r="O6" s="12">
        <v>5695</v>
      </c>
      <c r="P6" s="12">
        <v>5516</v>
      </c>
      <c r="Q6" s="12">
        <v>5424</v>
      </c>
      <c r="R6" s="12">
        <v>5485</v>
      </c>
      <c r="S6" s="12">
        <v>5387</v>
      </c>
      <c r="T6" s="12">
        <v>5247</v>
      </c>
      <c r="U6" s="12">
        <v>5952</v>
      </c>
      <c r="V6" s="12">
        <v>5527</v>
      </c>
      <c r="W6" s="12">
        <v>5682</v>
      </c>
      <c r="X6" s="12">
        <v>5165</v>
      </c>
      <c r="Y6" s="12">
        <v>5221</v>
      </c>
      <c r="Z6" s="12">
        <v>5155</v>
      </c>
      <c r="AA6" s="12">
        <v>5430</v>
      </c>
      <c r="AB6" s="12">
        <v>4786</v>
      </c>
      <c r="AC6" s="12">
        <v>4779</v>
      </c>
      <c r="AD6" s="12">
        <v>5028</v>
      </c>
      <c r="AE6" s="12">
        <v>5226</v>
      </c>
      <c r="AF6" s="12">
        <v>3078</v>
      </c>
      <c r="AG6" s="12">
        <v>2635</v>
      </c>
      <c r="AH6" s="12">
        <v>2448</v>
      </c>
      <c r="AI6" s="12">
        <v>2293</v>
      </c>
      <c r="AJ6" s="12">
        <v>2095</v>
      </c>
      <c r="AK6" s="12">
        <v>2331</v>
      </c>
      <c r="AL6" s="12">
        <v>2385</v>
      </c>
      <c r="AM6" s="12">
        <v>2550</v>
      </c>
      <c r="AN6" s="13">
        <v>2281</v>
      </c>
      <c r="AO6" s="13">
        <v>2253</v>
      </c>
      <c r="AP6" s="13">
        <v>2187</v>
      </c>
      <c r="AQ6" s="13">
        <v>2192</v>
      </c>
    </row>
    <row r="7" spans="2:43" s="10" customFormat="1" ht="12.75" customHeight="1">
      <c r="B7" s="8" t="s">
        <v>11</v>
      </c>
      <c r="C7" s="44">
        <v>-67</v>
      </c>
      <c r="D7" s="44">
        <v>182</v>
      </c>
      <c r="E7" s="44">
        <v>-140</v>
      </c>
      <c r="F7" s="44">
        <v>-205</v>
      </c>
      <c r="G7" s="9">
        <v>-6</v>
      </c>
      <c r="H7" s="9">
        <v>430</v>
      </c>
      <c r="I7" s="9">
        <v>68</v>
      </c>
      <c r="J7" s="9">
        <v>16</v>
      </c>
      <c r="K7" s="9">
        <v>119</v>
      </c>
      <c r="L7" s="9">
        <v>151</v>
      </c>
      <c r="M7" s="9">
        <v>-91</v>
      </c>
      <c r="N7" s="9">
        <v>-82</v>
      </c>
      <c r="O7" s="9">
        <v>-160</v>
      </c>
      <c r="P7" s="9">
        <v>76</v>
      </c>
      <c r="Q7" s="9">
        <v>117</v>
      </c>
      <c r="R7" s="9">
        <v>6</v>
      </c>
      <c r="S7" s="9">
        <v>101</v>
      </c>
      <c r="T7" s="9">
        <v>-49</v>
      </c>
      <c r="U7" s="9">
        <v>-119</v>
      </c>
      <c r="V7" s="9">
        <v>-5</v>
      </c>
      <c r="W7" s="9">
        <v>-41</v>
      </c>
      <c r="X7" s="9">
        <v>192</v>
      </c>
      <c r="Y7" s="9">
        <v>-102</v>
      </c>
      <c r="Z7" s="9">
        <v>79</v>
      </c>
      <c r="AA7" s="9">
        <v>-106</v>
      </c>
      <c r="AB7" s="9">
        <v>79</v>
      </c>
      <c r="AC7" s="9">
        <v>13</v>
      </c>
      <c r="AD7" s="9">
        <v>-92</v>
      </c>
      <c r="AE7" s="9">
        <v>-43</v>
      </c>
      <c r="AF7" s="9">
        <v>150</v>
      </c>
      <c r="AG7" s="9">
        <v>-20</v>
      </c>
      <c r="AH7" s="9">
        <v>24</v>
      </c>
      <c r="AI7" s="9">
        <v>-77</v>
      </c>
      <c r="AJ7" s="9">
        <v>69</v>
      </c>
      <c r="AK7" s="9">
        <v>0</v>
      </c>
      <c r="AL7" s="9">
        <v>-1</v>
      </c>
      <c r="AM7" s="9">
        <v>-67</v>
      </c>
      <c r="AN7" s="10">
        <v>213</v>
      </c>
      <c r="AO7" s="10">
        <v>-32</v>
      </c>
      <c r="AP7" s="10">
        <v>-85</v>
      </c>
      <c r="AQ7" s="10">
        <v>9</v>
      </c>
    </row>
    <row r="8" spans="2:43" s="10" customFormat="1" ht="12.75">
      <c r="B8" s="8" t="s">
        <v>12</v>
      </c>
      <c r="C8" s="44">
        <v>-3301</v>
      </c>
      <c r="D8" s="44">
        <v>-3228</v>
      </c>
      <c r="E8" s="44">
        <v>-3043</v>
      </c>
      <c r="F8" s="44">
        <v>-3195</v>
      </c>
      <c r="G8" s="9">
        <v>-3421</v>
      </c>
      <c r="H8" s="9">
        <v>-3292</v>
      </c>
      <c r="I8" s="9">
        <v>-3058</v>
      </c>
      <c r="J8" s="9">
        <v>-3222</v>
      </c>
      <c r="K8" s="9">
        <v>-2984</v>
      </c>
      <c r="L8" s="9">
        <v>-2759</v>
      </c>
      <c r="M8" s="9">
        <v>-2556</v>
      </c>
      <c r="N8" s="9">
        <v>-2646</v>
      </c>
      <c r="O8" s="9">
        <v>-2606</v>
      </c>
      <c r="P8" s="9">
        <v>-2670</v>
      </c>
      <c r="Q8" s="9">
        <v>-2608</v>
      </c>
      <c r="R8" s="9">
        <v>-2555</v>
      </c>
      <c r="S8" s="9">
        <v>-2624</v>
      </c>
      <c r="T8" s="9">
        <v>-2448</v>
      </c>
      <c r="U8" s="9">
        <v>-2589</v>
      </c>
      <c r="V8" s="9">
        <v>-2756</v>
      </c>
      <c r="W8" s="9">
        <v>-2804</v>
      </c>
      <c r="X8" s="9">
        <v>-2693</v>
      </c>
      <c r="Y8" s="9">
        <v>-2484</v>
      </c>
      <c r="Z8" s="9">
        <v>-2629</v>
      </c>
      <c r="AA8" s="9">
        <v>-2684</v>
      </c>
      <c r="AB8" s="9">
        <v>-2529</v>
      </c>
      <c r="AC8" s="9">
        <v>-2416</v>
      </c>
      <c r="AD8" s="9">
        <v>-2514</v>
      </c>
      <c r="AE8" s="9">
        <v>-2777</v>
      </c>
      <c r="AF8" s="9">
        <v>-1679</v>
      </c>
      <c r="AG8" s="9">
        <v>-1387</v>
      </c>
      <c r="AH8" s="9">
        <v>-1233</v>
      </c>
      <c r="AI8" s="9">
        <v>-1114</v>
      </c>
      <c r="AJ8" s="9">
        <v>-1095</v>
      </c>
      <c r="AK8" s="9">
        <v>-1084</v>
      </c>
      <c r="AL8" s="9">
        <v>-1113</v>
      </c>
      <c r="AM8" s="9">
        <v>-1188</v>
      </c>
      <c r="AN8" s="10">
        <v>-1175</v>
      </c>
      <c r="AO8" s="10">
        <v>-1045</v>
      </c>
      <c r="AP8" s="10">
        <v>-977</v>
      </c>
      <c r="AQ8" s="10">
        <v>-1044</v>
      </c>
    </row>
    <row r="9" spans="2:43" s="10" customFormat="1" ht="12.75">
      <c r="B9" s="8" t="s">
        <v>13</v>
      </c>
      <c r="C9" s="44">
        <v>-1306</v>
      </c>
      <c r="D9" s="44">
        <v>-1313</v>
      </c>
      <c r="E9" s="44">
        <v>-1247</v>
      </c>
      <c r="F9" s="44">
        <v>-1338</v>
      </c>
      <c r="G9" s="9">
        <v>-1163</v>
      </c>
      <c r="H9" s="9">
        <v>-1342</v>
      </c>
      <c r="I9" s="9">
        <v>-1414</v>
      </c>
      <c r="J9" s="9">
        <v>-1588</v>
      </c>
      <c r="K9" s="9">
        <v>-1129</v>
      </c>
      <c r="L9" s="9">
        <v>-1214</v>
      </c>
      <c r="M9" s="9">
        <v>-1117</v>
      </c>
      <c r="N9" s="9">
        <v>-1141</v>
      </c>
      <c r="O9" s="9">
        <v>-1154</v>
      </c>
      <c r="P9" s="9">
        <v>-1211</v>
      </c>
      <c r="Q9" s="9">
        <v>-1144</v>
      </c>
      <c r="R9" s="9">
        <v>-1211</v>
      </c>
      <c r="S9" s="9">
        <v>-1008</v>
      </c>
      <c r="T9" s="9">
        <v>-1223</v>
      </c>
      <c r="U9" s="9">
        <v>-1142</v>
      </c>
      <c r="V9" s="9">
        <v>-1033</v>
      </c>
      <c r="W9" s="9">
        <v>-1023</v>
      </c>
      <c r="X9" s="9">
        <v>-1085</v>
      </c>
      <c r="Y9" s="9">
        <v>-1117</v>
      </c>
      <c r="Z9" s="9">
        <v>-1027</v>
      </c>
      <c r="AA9" s="9">
        <v>-1016</v>
      </c>
      <c r="AB9" s="9">
        <v>-1048</v>
      </c>
      <c r="AC9" s="9">
        <v>-1025</v>
      </c>
      <c r="AD9" s="9">
        <v>-1003</v>
      </c>
      <c r="AE9" s="9">
        <v>-930</v>
      </c>
      <c r="AF9" s="9">
        <v>-755</v>
      </c>
      <c r="AG9" s="9">
        <v>-545</v>
      </c>
      <c r="AH9" s="9">
        <v>-520</v>
      </c>
      <c r="AI9" s="9">
        <v>-448</v>
      </c>
      <c r="AJ9" s="9">
        <v>-480</v>
      </c>
      <c r="AK9" s="9">
        <v>-450</v>
      </c>
      <c r="AL9" s="9">
        <v>-476</v>
      </c>
      <c r="AM9" s="9">
        <v>-457</v>
      </c>
      <c r="AN9" s="10">
        <v>-455</v>
      </c>
      <c r="AO9" s="10">
        <v>-427</v>
      </c>
      <c r="AP9" s="10">
        <v>-425</v>
      </c>
      <c r="AQ9" s="10">
        <v>-446</v>
      </c>
    </row>
    <row r="10" spans="2:43" s="10" customFormat="1" ht="12.75">
      <c r="B10" s="8" t="s">
        <v>14</v>
      </c>
      <c r="C10" s="44">
        <v>-981</v>
      </c>
      <c r="D10" s="44">
        <v>-912</v>
      </c>
      <c r="E10" s="44">
        <v>-799</v>
      </c>
      <c r="F10" s="44">
        <v>-1011</v>
      </c>
      <c r="G10" s="9">
        <v>-928</v>
      </c>
      <c r="H10" s="9">
        <v>-911</v>
      </c>
      <c r="I10" s="9">
        <v>-806</v>
      </c>
      <c r="J10" s="9">
        <v>-978</v>
      </c>
      <c r="K10" s="9">
        <v>-900</v>
      </c>
      <c r="L10" s="9">
        <v>-891</v>
      </c>
      <c r="M10" s="9">
        <v>-767</v>
      </c>
      <c r="N10" s="9">
        <v>-914</v>
      </c>
      <c r="O10" s="9">
        <v>-851</v>
      </c>
      <c r="P10" s="9">
        <v>-1017</v>
      </c>
      <c r="Q10" s="9">
        <v>-752</v>
      </c>
      <c r="R10" s="9">
        <v>-866</v>
      </c>
      <c r="S10" s="9">
        <v>-839</v>
      </c>
      <c r="T10" s="9">
        <v>-850</v>
      </c>
      <c r="U10" s="9">
        <v>-718</v>
      </c>
      <c r="V10" s="9">
        <v>-836</v>
      </c>
      <c r="W10" s="9">
        <v>-763</v>
      </c>
      <c r="X10" s="9">
        <v>-769</v>
      </c>
      <c r="Y10" s="9">
        <v>-726</v>
      </c>
      <c r="Z10" s="9">
        <v>-786</v>
      </c>
      <c r="AA10" s="9">
        <v>-739</v>
      </c>
      <c r="AB10" s="9">
        <v>-739</v>
      </c>
      <c r="AC10" s="9">
        <v>-679</v>
      </c>
      <c r="AD10" s="9">
        <v>-791</v>
      </c>
      <c r="AE10" s="9">
        <v>-749</v>
      </c>
      <c r="AF10" s="9">
        <v>-526</v>
      </c>
      <c r="AG10" s="9">
        <v>-360</v>
      </c>
      <c r="AH10" s="9">
        <v>-406</v>
      </c>
      <c r="AI10" s="9">
        <v>-362</v>
      </c>
      <c r="AJ10" s="9">
        <v>-363</v>
      </c>
      <c r="AK10" s="9">
        <v>-341</v>
      </c>
      <c r="AL10" s="9">
        <v>-370</v>
      </c>
      <c r="AM10" s="9">
        <v>-353</v>
      </c>
      <c r="AN10" s="10">
        <v>-372</v>
      </c>
      <c r="AO10" s="10">
        <v>-324</v>
      </c>
      <c r="AP10" s="10">
        <v>-350</v>
      </c>
      <c r="AQ10" s="10">
        <v>-331</v>
      </c>
    </row>
    <row r="11" spans="2:43" s="10" customFormat="1" ht="12.75">
      <c r="B11" s="8" t="s">
        <v>15</v>
      </c>
      <c r="C11" s="44">
        <v>-486</v>
      </c>
      <c r="D11" s="44">
        <v>-491</v>
      </c>
      <c r="E11" s="44">
        <v>-486</v>
      </c>
      <c r="F11" s="44">
        <v>-385</v>
      </c>
      <c r="G11" s="9">
        <v>-382</v>
      </c>
      <c r="H11" s="9">
        <v>-380</v>
      </c>
      <c r="I11" s="9">
        <v>-368</v>
      </c>
      <c r="J11" s="9">
        <v>-377</v>
      </c>
      <c r="K11" s="9">
        <v>-388</v>
      </c>
      <c r="L11" s="9">
        <v>-402</v>
      </c>
      <c r="M11" s="9">
        <v>-370</v>
      </c>
      <c r="N11" s="9">
        <v>-374</v>
      </c>
      <c r="O11" s="9">
        <v>-373</v>
      </c>
      <c r="P11" s="9">
        <v>-482</v>
      </c>
      <c r="Q11" s="9">
        <v>-360</v>
      </c>
      <c r="R11" s="9">
        <v>-360</v>
      </c>
      <c r="S11" s="9">
        <v>-359</v>
      </c>
      <c r="T11" s="9">
        <v>-351</v>
      </c>
      <c r="U11" s="9">
        <v>-358</v>
      </c>
      <c r="V11" s="9">
        <v>-355</v>
      </c>
      <c r="W11" s="9">
        <v>-353</v>
      </c>
      <c r="X11" s="9">
        <v>-349</v>
      </c>
      <c r="Y11" s="9">
        <v>-342</v>
      </c>
      <c r="Z11" s="9">
        <v>-343</v>
      </c>
      <c r="AA11" s="9">
        <v>-344</v>
      </c>
      <c r="AB11" s="9">
        <v>-346</v>
      </c>
      <c r="AC11" s="9">
        <v>-363</v>
      </c>
      <c r="AD11" s="9">
        <v>-366</v>
      </c>
      <c r="AE11" s="9">
        <v>-364</v>
      </c>
      <c r="AF11" s="9">
        <v>-244</v>
      </c>
      <c r="AG11" s="9">
        <v>-162</v>
      </c>
      <c r="AH11" s="9">
        <v>-153</v>
      </c>
      <c r="AI11" s="9">
        <v>-150</v>
      </c>
      <c r="AJ11" s="9">
        <v>-150</v>
      </c>
      <c r="AK11" s="9">
        <v>-160</v>
      </c>
      <c r="AL11" s="9">
        <v>-151</v>
      </c>
      <c r="AM11" s="9">
        <v>-153</v>
      </c>
      <c r="AN11" s="10">
        <v>-166</v>
      </c>
      <c r="AO11" s="10">
        <v>-149</v>
      </c>
      <c r="AP11" s="10">
        <v>-149</v>
      </c>
      <c r="AQ11" s="10">
        <v>-146</v>
      </c>
    </row>
    <row r="12" spans="2:43" s="16" customFormat="1" ht="12.75">
      <c r="B12" s="14" t="s">
        <v>16</v>
      </c>
      <c r="C12" s="46">
        <v>13</v>
      </c>
      <c r="D12" s="46">
        <v>-9</v>
      </c>
      <c r="E12" s="46">
        <v>-6</v>
      </c>
      <c r="F12" s="46">
        <v>0</v>
      </c>
      <c r="G12" s="47">
        <v>-2</v>
      </c>
      <c r="H12" s="47">
        <v>0</v>
      </c>
      <c r="I12" s="47" t="s">
        <v>42</v>
      </c>
      <c r="J12" s="47">
        <v>0</v>
      </c>
      <c r="K12" s="47">
        <v>12</v>
      </c>
      <c r="L12" s="47">
        <v>-3</v>
      </c>
      <c r="M12" s="47">
        <v>-1</v>
      </c>
      <c r="N12" s="47">
        <v>-2</v>
      </c>
      <c r="O12" s="47">
        <v>-1</v>
      </c>
      <c r="P12" s="47">
        <v>-1</v>
      </c>
      <c r="Q12" s="47">
        <v>0</v>
      </c>
      <c r="R12" s="47">
        <v>0</v>
      </c>
      <c r="S12" s="47">
        <v>0</v>
      </c>
      <c r="T12" s="47">
        <v>-6</v>
      </c>
      <c r="U12" s="47" t="s">
        <v>42</v>
      </c>
      <c r="V12" s="47">
        <v>0</v>
      </c>
      <c r="W12" s="47">
        <v>0</v>
      </c>
      <c r="X12" s="47">
        <v>-1</v>
      </c>
      <c r="Y12" s="47">
        <v>0</v>
      </c>
      <c r="Z12" s="47">
        <v>1</v>
      </c>
      <c r="AA12" s="47">
        <v>0</v>
      </c>
      <c r="AB12" s="47">
        <v>0</v>
      </c>
      <c r="AC12" s="47">
        <v>0</v>
      </c>
      <c r="AD12" s="47">
        <v>0</v>
      </c>
      <c r="AE12" s="47">
        <v>0</v>
      </c>
      <c r="AF12" s="47">
        <v>1</v>
      </c>
      <c r="AG12" s="47">
        <v>0</v>
      </c>
      <c r="AH12" s="15">
        <v>1</v>
      </c>
      <c r="AI12" s="47">
        <v>0</v>
      </c>
      <c r="AJ12" s="47">
        <v>-1</v>
      </c>
      <c r="AK12" s="47">
        <v>0</v>
      </c>
      <c r="AL12" s="47">
        <v>1</v>
      </c>
      <c r="AM12" s="47">
        <v>0</v>
      </c>
      <c r="AN12" s="47">
        <v>0</v>
      </c>
      <c r="AO12" s="47">
        <v>0</v>
      </c>
      <c r="AP12" s="47">
        <v>0</v>
      </c>
      <c r="AQ12" s="47">
        <v>0</v>
      </c>
    </row>
    <row r="13" spans="2:43" s="13" customFormat="1" ht="24" customHeight="1">
      <c r="B13" s="11" t="s">
        <v>17</v>
      </c>
      <c r="C13" s="45">
        <v>-6128</v>
      </c>
      <c r="D13" s="45">
        <v>-5771</v>
      </c>
      <c r="E13" s="45">
        <v>-5721</v>
      </c>
      <c r="F13" s="45">
        <v>-6134</v>
      </c>
      <c r="G13" s="12">
        <v>-5902</v>
      </c>
      <c r="H13" s="12">
        <v>-5495</v>
      </c>
      <c r="I13" s="12">
        <v>-5578</v>
      </c>
      <c r="J13" s="12">
        <v>-6149</v>
      </c>
      <c r="K13" s="12">
        <v>-5270</v>
      </c>
      <c r="L13" s="12">
        <v>-5118</v>
      </c>
      <c r="M13" s="12">
        <v>-4902</v>
      </c>
      <c r="N13" s="12">
        <v>-5159</v>
      </c>
      <c r="O13" s="12">
        <v>-5145</v>
      </c>
      <c r="P13" s="12">
        <v>-5305</v>
      </c>
      <c r="Q13" s="12">
        <v>-4747</v>
      </c>
      <c r="R13" s="12">
        <v>-4986</v>
      </c>
      <c r="S13" s="12">
        <v>-4729</v>
      </c>
      <c r="T13" s="12">
        <v>-4927</v>
      </c>
      <c r="U13" s="12">
        <v>-4926</v>
      </c>
      <c r="V13" s="12">
        <v>-4985</v>
      </c>
      <c r="W13" s="12">
        <v>-4984</v>
      </c>
      <c r="X13" s="12">
        <v>-4705</v>
      </c>
      <c r="Y13" s="12">
        <v>-4771</v>
      </c>
      <c r="Z13" s="12">
        <v>-4705</v>
      </c>
      <c r="AA13" s="12">
        <v>-4889</v>
      </c>
      <c r="AB13" s="12">
        <v>-4583</v>
      </c>
      <c r="AC13" s="12">
        <v>-4470</v>
      </c>
      <c r="AD13" s="12">
        <v>-4766</v>
      </c>
      <c r="AE13" s="12">
        <v>-4863</v>
      </c>
      <c r="AF13" s="12">
        <v>-3053</v>
      </c>
      <c r="AG13" s="12">
        <v>-2474</v>
      </c>
      <c r="AH13" s="12">
        <v>-2287</v>
      </c>
      <c r="AI13" s="12">
        <v>-2151</v>
      </c>
      <c r="AJ13" s="12">
        <v>-2020</v>
      </c>
      <c r="AK13" s="12">
        <v>-2035</v>
      </c>
      <c r="AL13" s="12">
        <v>-2110</v>
      </c>
      <c r="AM13" s="12">
        <v>-2218</v>
      </c>
      <c r="AN13" s="13">
        <v>-1955</v>
      </c>
      <c r="AO13" s="13">
        <v>-1977</v>
      </c>
      <c r="AP13" s="13">
        <v>-1986</v>
      </c>
      <c r="AQ13" s="13">
        <v>-1958</v>
      </c>
    </row>
    <row r="14" spans="2:43" s="13" customFormat="1" ht="24" customHeight="1">
      <c r="B14" s="11" t="s">
        <v>18</v>
      </c>
      <c r="C14" s="45">
        <v>280</v>
      </c>
      <c r="D14" s="45">
        <v>103</v>
      </c>
      <c r="E14" s="45">
        <v>149</v>
      </c>
      <c r="F14" s="45">
        <v>194</v>
      </c>
      <c r="G14" s="12">
        <v>640</v>
      </c>
      <c r="H14" s="12">
        <v>414</v>
      </c>
      <c r="I14" s="12">
        <v>513</v>
      </c>
      <c r="J14" s="12">
        <v>-174</v>
      </c>
      <c r="K14" s="12">
        <v>677</v>
      </c>
      <c r="L14" s="12">
        <v>521</v>
      </c>
      <c r="M14" s="12">
        <v>681</v>
      </c>
      <c r="N14" s="12">
        <v>489</v>
      </c>
      <c r="O14" s="12">
        <v>550</v>
      </c>
      <c r="P14" s="12">
        <v>211</v>
      </c>
      <c r="Q14" s="12">
        <v>677</v>
      </c>
      <c r="R14" s="12">
        <v>499</v>
      </c>
      <c r="S14" s="12">
        <v>658</v>
      </c>
      <c r="T14" s="12">
        <v>320</v>
      </c>
      <c r="U14" s="12">
        <v>1026</v>
      </c>
      <c r="V14" s="12">
        <v>542</v>
      </c>
      <c r="W14" s="12">
        <v>698</v>
      </c>
      <c r="X14" s="12">
        <v>460</v>
      </c>
      <c r="Y14" s="12">
        <v>450</v>
      </c>
      <c r="Z14" s="12">
        <v>450</v>
      </c>
      <c r="AA14" s="12">
        <v>541</v>
      </c>
      <c r="AB14" s="12">
        <v>203</v>
      </c>
      <c r="AC14" s="12">
        <v>309</v>
      </c>
      <c r="AD14" s="12">
        <v>262</v>
      </c>
      <c r="AE14" s="12">
        <v>363</v>
      </c>
      <c r="AF14" s="12">
        <v>25</v>
      </c>
      <c r="AG14" s="12">
        <v>161</v>
      </c>
      <c r="AH14" s="12">
        <v>161</v>
      </c>
      <c r="AI14" s="12">
        <v>142</v>
      </c>
      <c r="AJ14" s="12">
        <v>75</v>
      </c>
      <c r="AK14" s="12">
        <v>296</v>
      </c>
      <c r="AL14" s="12">
        <v>275</v>
      </c>
      <c r="AM14" s="12">
        <v>332</v>
      </c>
      <c r="AN14" s="13">
        <v>326</v>
      </c>
      <c r="AO14" s="13">
        <v>276</v>
      </c>
      <c r="AP14" s="13">
        <v>201</v>
      </c>
      <c r="AQ14" s="13">
        <v>234</v>
      </c>
    </row>
    <row r="15" spans="2:43" s="19" customFormat="1" ht="12">
      <c r="B15" s="17" t="s">
        <v>19</v>
      </c>
      <c r="C15" s="48">
        <v>-78</v>
      </c>
      <c r="D15" s="48">
        <v>211</v>
      </c>
      <c r="E15" s="48">
        <v>-48</v>
      </c>
      <c r="F15" s="48">
        <v>50</v>
      </c>
      <c r="G15" s="18">
        <v>-34</v>
      </c>
      <c r="H15" s="18">
        <v>13</v>
      </c>
      <c r="I15" s="18">
        <v>-16</v>
      </c>
      <c r="J15" s="18">
        <v>-46</v>
      </c>
      <c r="K15" s="18">
        <v>-40</v>
      </c>
      <c r="L15" s="18">
        <v>-33</v>
      </c>
      <c r="M15" s="18">
        <v>-22</v>
      </c>
      <c r="N15" s="18">
        <v>-45</v>
      </c>
      <c r="O15" s="18">
        <v>-38</v>
      </c>
      <c r="P15" s="18">
        <v>-36</v>
      </c>
      <c r="Q15" s="18">
        <v>-36</v>
      </c>
      <c r="R15" s="18">
        <v>2</v>
      </c>
      <c r="S15" s="18">
        <v>-38</v>
      </c>
      <c r="T15" s="18">
        <v>-57</v>
      </c>
      <c r="U15" s="18">
        <v>-39</v>
      </c>
      <c r="V15" s="18">
        <v>-26</v>
      </c>
      <c r="W15" s="18">
        <v>-53</v>
      </c>
      <c r="X15" s="18">
        <v>-49</v>
      </c>
      <c r="Y15" s="18">
        <v>-57</v>
      </c>
      <c r="Z15" s="18">
        <v>-70</v>
      </c>
      <c r="AA15" s="18">
        <v>-72</v>
      </c>
      <c r="AB15" s="18">
        <v>-76</v>
      </c>
      <c r="AC15" s="18">
        <v>-79</v>
      </c>
      <c r="AD15" s="18">
        <v>-70</v>
      </c>
      <c r="AE15" s="18">
        <v>-84</v>
      </c>
      <c r="AF15" s="18">
        <v>-56</v>
      </c>
      <c r="AG15" s="18">
        <v>-23</v>
      </c>
      <c r="AH15" s="18">
        <v>2</v>
      </c>
      <c r="AI15" s="18">
        <v>-10</v>
      </c>
      <c r="AJ15" s="18">
        <v>-13</v>
      </c>
      <c r="AK15" s="18">
        <v>-8</v>
      </c>
      <c r="AL15" s="18">
        <v>-12</v>
      </c>
      <c r="AM15" s="18">
        <v>-12</v>
      </c>
      <c r="AN15" s="19">
        <v>-18</v>
      </c>
      <c r="AO15" s="19">
        <v>-18</v>
      </c>
      <c r="AP15" s="19">
        <v>-19</v>
      </c>
      <c r="AQ15" s="19">
        <v>-22</v>
      </c>
    </row>
    <row r="16" spans="2:43" s="22" customFormat="1" ht="12.75" customHeight="1">
      <c r="B16" s="20" t="s">
        <v>20</v>
      </c>
      <c r="C16" s="49">
        <v>202</v>
      </c>
      <c r="D16" s="49">
        <v>314</v>
      </c>
      <c r="E16" s="49">
        <v>101</v>
      </c>
      <c r="F16" s="49">
        <v>244</v>
      </c>
      <c r="G16" s="21">
        <v>606</v>
      </c>
      <c r="H16" s="21">
        <v>427</v>
      </c>
      <c r="I16" s="21">
        <v>497</v>
      </c>
      <c r="J16" s="21">
        <v>-220</v>
      </c>
      <c r="K16" s="21">
        <v>637</v>
      </c>
      <c r="L16" s="21">
        <v>488</v>
      </c>
      <c r="M16" s="21">
        <v>659</v>
      </c>
      <c r="N16" s="21">
        <v>444</v>
      </c>
      <c r="O16" s="21">
        <v>512</v>
      </c>
      <c r="P16" s="21">
        <v>175</v>
      </c>
      <c r="Q16" s="21">
        <v>641</v>
      </c>
      <c r="R16" s="21">
        <v>501</v>
      </c>
      <c r="S16" s="21">
        <v>620</v>
      </c>
      <c r="T16" s="21">
        <v>263</v>
      </c>
      <c r="U16" s="21">
        <v>987</v>
      </c>
      <c r="V16" s="21">
        <v>516</v>
      </c>
      <c r="W16" s="21">
        <v>645</v>
      </c>
      <c r="X16" s="21">
        <v>411</v>
      </c>
      <c r="Y16" s="21">
        <v>393</v>
      </c>
      <c r="Z16" s="21">
        <v>380</v>
      </c>
      <c r="AA16" s="21">
        <v>469</v>
      </c>
      <c r="AB16" s="21">
        <v>127</v>
      </c>
      <c r="AC16" s="21">
        <v>230</v>
      </c>
      <c r="AD16" s="21">
        <v>192</v>
      </c>
      <c r="AE16" s="21">
        <v>279</v>
      </c>
      <c r="AF16" s="21">
        <v>-31</v>
      </c>
      <c r="AG16" s="21">
        <v>138</v>
      </c>
      <c r="AH16" s="21">
        <v>163</v>
      </c>
      <c r="AI16" s="21">
        <v>132</v>
      </c>
      <c r="AJ16" s="21">
        <v>62</v>
      </c>
      <c r="AK16" s="21">
        <v>288</v>
      </c>
      <c r="AL16" s="21">
        <v>263</v>
      </c>
      <c r="AM16" s="21">
        <v>320</v>
      </c>
      <c r="AN16" s="22">
        <v>308</v>
      </c>
      <c r="AO16" s="22">
        <v>258</v>
      </c>
      <c r="AP16" s="22">
        <v>182</v>
      </c>
      <c r="AQ16" s="22">
        <v>212</v>
      </c>
    </row>
    <row r="17" spans="2:43" s="10" customFormat="1" ht="12">
      <c r="B17" s="4" t="s">
        <v>21</v>
      </c>
      <c r="C17" s="44">
        <v>-38</v>
      </c>
      <c r="D17" s="44">
        <v>-31</v>
      </c>
      <c r="E17" s="44">
        <v>-24</v>
      </c>
      <c r="F17" s="44">
        <v>-44</v>
      </c>
      <c r="G17" s="9">
        <v>-155</v>
      </c>
      <c r="H17" s="9">
        <v>-118</v>
      </c>
      <c r="I17" s="9">
        <v>-134</v>
      </c>
      <c r="J17" s="9">
        <v>87</v>
      </c>
      <c r="K17" s="9">
        <v>-139</v>
      </c>
      <c r="L17" s="9">
        <v>-120</v>
      </c>
      <c r="M17" s="9">
        <v>-146</v>
      </c>
      <c r="N17" s="9">
        <v>-88</v>
      </c>
      <c r="O17" s="9">
        <v>-111</v>
      </c>
      <c r="P17" s="9">
        <v>-38</v>
      </c>
      <c r="Q17" s="9">
        <v>-141</v>
      </c>
      <c r="R17" s="9">
        <v>-101</v>
      </c>
      <c r="S17" s="9">
        <v>-139</v>
      </c>
      <c r="T17" s="9">
        <v>-64</v>
      </c>
      <c r="U17" s="9">
        <v>-125</v>
      </c>
      <c r="V17" s="9">
        <v>-113</v>
      </c>
      <c r="W17" s="9">
        <v>-141</v>
      </c>
      <c r="X17" s="9">
        <v>-82</v>
      </c>
      <c r="Y17" s="9">
        <v>-82</v>
      </c>
      <c r="Z17" s="9">
        <v>-88</v>
      </c>
      <c r="AA17" s="9">
        <v>-100</v>
      </c>
      <c r="AB17" s="9">
        <v>-24</v>
      </c>
      <c r="AC17" s="9">
        <v>-44</v>
      </c>
      <c r="AD17" s="9">
        <v>-23</v>
      </c>
      <c r="AE17" s="9">
        <v>-51</v>
      </c>
      <c r="AF17" s="9">
        <v>392</v>
      </c>
      <c r="AG17" s="9">
        <v>-37</v>
      </c>
      <c r="AH17" s="9">
        <v>-44</v>
      </c>
      <c r="AI17" s="9">
        <v>-36</v>
      </c>
      <c r="AJ17" s="9">
        <v>-17</v>
      </c>
      <c r="AK17" s="9">
        <v>-79</v>
      </c>
      <c r="AL17" s="9">
        <v>-69</v>
      </c>
      <c r="AM17" s="9">
        <v>-85</v>
      </c>
      <c r="AN17" s="10">
        <v>-83</v>
      </c>
      <c r="AO17" s="10">
        <v>-68</v>
      </c>
      <c r="AP17" s="10">
        <v>-48</v>
      </c>
      <c r="AQ17" s="10">
        <v>-56</v>
      </c>
    </row>
    <row r="18" spans="2:43" s="13" customFormat="1" ht="24" customHeight="1">
      <c r="B18" s="23" t="s">
        <v>43</v>
      </c>
      <c r="C18" s="45">
        <v>164</v>
      </c>
      <c r="D18" s="45">
        <v>283</v>
      </c>
      <c r="E18" s="45">
        <v>77</v>
      </c>
      <c r="F18" s="45">
        <v>200</v>
      </c>
      <c r="G18" s="12">
        <v>451</v>
      </c>
      <c r="H18" s="12">
        <v>309</v>
      </c>
      <c r="I18" s="12">
        <v>363</v>
      </c>
      <c r="J18" s="12">
        <v>-133</v>
      </c>
      <c r="K18" s="12">
        <v>498</v>
      </c>
      <c r="L18" s="12">
        <v>368</v>
      </c>
      <c r="M18" s="12">
        <v>513</v>
      </c>
      <c r="N18" s="12">
        <v>356</v>
      </c>
      <c r="O18" s="12">
        <v>401</v>
      </c>
      <c r="P18" s="12">
        <v>137</v>
      </c>
      <c r="Q18" s="12">
        <v>500</v>
      </c>
      <c r="R18" s="12">
        <v>400</v>
      </c>
      <c r="S18" s="12">
        <v>481</v>
      </c>
      <c r="T18" s="12">
        <v>199</v>
      </c>
      <c r="U18" s="12">
        <v>862</v>
      </c>
      <c r="V18" s="12">
        <v>403</v>
      </c>
      <c r="W18" s="12">
        <v>504</v>
      </c>
      <c r="X18" s="12">
        <v>329</v>
      </c>
      <c r="Y18" s="12">
        <v>311</v>
      </c>
      <c r="Z18" s="12">
        <v>292</v>
      </c>
      <c r="AA18" s="12">
        <v>369</v>
      </c>
      <c r="AB18" s="12">
        <v>103</v>
      </c>
      <c r="AC18" s="12">
        <v>186</v>
      </c>
      <c r="AD18" s="12">
        <v>169</v>
      </c>
      <c r="AE18" s="12">
        <v>228</v>
      </c>
      <c r="AF18" s="12">
        <v>361</v>
      </c>
      <c r="AG18" s="12">
        <v>101</v>
      </c>
      <c r="AH18" s="12">
        <v>119</v>
      </c>
      <c r="AI18" s="12">
        <v>96</v>
      </c>
      <c r="AJ18" s="12">
        <v>45</v>
      </c>
      <c r="AK18" s="12">
        <v>209</v>
      </c>
      <c r="AL18" s="12">
        <v>194</v>
      </c>
      <c r="AM18" s="12">
        <v>235</v>
      </c>
      <c r="AN18" s="13">
        <v>225</v>
      </c>
      <c r="AO18" s="13">
        <v>190</v>
      </c>
      <c r="AP18" s="13">
        <v>134</v>
      </c>
      <c r="AQ18" s="13">
        <v>156</v>
      </c>
    </row>
    <row r="19" spans="2:39" s="22" customFormat="1" ht="24" customHeight="1">
      <c r="B19" s="50" t="s">
        <v>44</v>
      </c>
      <c r="C19" s="51">
        <v>0</v>
      </c>
      <c r="D19" s="49">
        <v>50</v>
      </c>
      <c r="E19" s="49">
        <v>5677</v>
      </c>
      <c r="F19" s="49">
        <v>-18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</row>
    <row r="20" spans="2:39" s="22" customFormat="1" ht="24" customHeight="1">
      <c r="B20" s="50" t="s">
        <v>22</v>
      </c>
      <c r="C20" s="52">
        <v>164</v>
      </c>
      <c r="D20" s="52">
        <v>333</v>
      </c>
      <c r="E20" s="52">
        <v>5754</v>
      </c>
      <c r="F20" s="49">
        <v>182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</row>
    <row r="21" spans="2:43" s="24" customFormat="1" ht="24" customHeight="1">
      <c r="B21" s="24" t="s">
        <v>23</v>
      </c>
      <c r="C21" s="53"/>
      <c r="D21" s="53"/>
      <c r="E21" s="53"/>
      <c r="F21" s="53"/>
      <c r="G21" s="25"/>
      <c r="H21" s="25" t="s">
        <v>24</v>
      </c>
      <c r="I21" s="25"/>
      <c r="J21" s="25" t="s">
        <v>24</v>
      </c>
      <c r="K21" s="25"/>
      <c r="L21" s="25" t="s">
        <v>24</v>
      </c>
      <c r="M21" s="25" t="s">
        <v>24</v>
      </c>
      <c r="N21" s="25" t="s">
        <v>24</v>
      </c>
      <c r="O21" s="25"/>
      <c r="P21" s="25" t="s">
        <v>24</v>
      </c>
      <c r="Q21" s="25" t="s">
        <v>24</v>
      </c>
      <c r="R21" s="25" t="s">
        <v>24</v>
      </c>
      <c r="S21" s="25"/>
      <c r="T21" s="25" t="s">
        <v>24</v>
      </c>
      <c r="U21" s="25" t="s">
        <v>1</v>
      </c>
      <c r="V21" s="25" t="s">
        <v>24</v>
      </c>
      <c r="W21" s="25"/>
      <c r="X21" s="25" t="s">
        <v>24</v>
      </c>
      <c r="Y21" s="25" t="s">
        <v>24</v>
      </c>
      <c r="Z21" s="25" t="s">
        <v>1</v>
      </c>
      <c r="AA21" s="25"/>
      <c r="AB21" s="25"/>
      <c r="AC21" s="25" t="s">
        <v>24</v>
      </c>
      <c r="AD21" s="25" t="s">
        <v>24</v>
      </c>
      <c r="AE21" s="25"/>
      <c r="AF21" s="25"/>
      <c r="AG21" s="25" t="s">
        <v>24</v>
      </c>
      <c r="AH21" s="25"/>
      <c r="AI21" s="25"/>
      <c r="AJ21" s="25"/>
      <c r="AK21" s="25" t="s">
        <v>24</v>
      </c>
      <c r="AL21" s="25" t="s">
        <v>24</v>
      </c>
      <c r="AM21" s="25"/>
      <c r="AN21" s="25" t="s">
        <v>24</v>
      </c>
      <c r="AO21" s="25" t="s">
        <v>24</v>
      </c>
      <c r="AP21" s="25" t="s">
        <v>24</v>
      </c>
      <c r="AQ21" s="25" t="s">
        <v>24</v>
      </c>
    </row>
    <row r="22" spans="2:43" s="29" customFormat="1" ht="12">
      <c r="B22" s="26" t="s">
        <v>25</v>
      </c>
      <c r="C22" s="51">
        <v>164</v>
      </c>
      <c r="D22" s="51">
        <v>333</v>
      </c>
      <c r="E22" s="51">
        <v>5754</v>
      </c>
      <c r="F22" s="51">
        <v>182</v>
      </c>
      <c r="G22" s="28">
        <v>451</v>
      </c>
      <c r="H22" s="28">
        <v>309</v>
      </c>
      <c r="I22" s="28">
        <v>363</v>
      </c>
      <c r="J22" s="28">
        <v>-133</v>
      </c>
      <c r="K22" s="28">
        <v>498</v>
      </c>
      <c r="L22" s="28">
        <v>368</v>
      </c>
      <c r="M22" s="28">
        <v>513</v>
      </c>
      <c r="N22" s="28">
        <v>356</v>
      </c>
      <c r="O22" s="28">
        <v>401</v>
      </c>
      <c r="P22" s="28">
        <v>137</v>
      </c>
      <c r="Q22" s="28">
        <v>500</v>
      </c>
      <c r="R22" s="28">
        <v>400</v>
      </c>
      <c r="S22" s="28">
        <v>481</v>
      </c>
      <c r="T22" s="28">
        <v>200</v>
      </c>
      <c r="U22" s="28">
        <v>722</v>
      </c>
      <c r="V22" s="28">
        <v>397</v>
      </c>
      <c r="W22" s="28">
        <v>492</v>
      </c>
      <c r="X22" s="28">
        <v>322</v>
      </c>
      <c r="Y22" s="28">
        <v>306</v>
      </c>
      <c r="Z22" s="28">
        <v>288</v>
      </c>
      <c r="AA22" s="28">
        <v>361</v>
      </c>
      <c r="AB22" s="28">
        <v>100</v>
      </c>
      <c r="AC22" s="28">
        <v>183</v>
      </c>
      <c r="AD22" s="28">
        <v>166</v>
      </c>
      <c r="AE22" s="28">
        <v>222</v>
      </c>
      <c r="AF22" s="28">
        <v>361</v>
      </c>
      <c r="AG22" s="28">
        <v>101</v>
      </c>
      <c r="AH22" s="28">
        <v>119</v>
      </c>
      <c r="AI22" s="28">
        <v>96</v>
      </c>
      <c r="AJ22" s="28">
        <v>45</v>
      </c>
      <c r="AK22" s="28">
        <v>209</v>
      </c>
      <c r="AL22" s="28">
        <v>194</v>
      </c>
      <c r="AM22" s="28">
        <v>235</v>
      </c>
      <c r="AN22" s="29">
        <v>225</v>
      </c>
      <c r="AO22" s="29">
        <v>190</v>
      </c>
      <c r="AP22" s="29">
        <v>134</v>
      </c>
      <c r="AQ22" s="29">
        <v>156</v>
      </c>
    </row>
    <row r="23" spans="2:43" s="32" customFormat="1" ht="12">
      <c r="B23" s="30" t="s">
        <v>26</v>
      </c>
      <c r="C23" s="46">
        <v>0</v>
      </c>
      <c r="D23" s="46">
        <v>0</v>
      </c>
      <c r="E23" s="46">
        <v>0</v>
      </c>
      <c r="F23" s="46">
        <v>0</v>
      </c>
      <c r="G23" s="31">
        <v>0</v>
      </c>
      <c r="H23" s="31">
        <v>0</v>
      </c>
      <c r="I23" s="31" t="s">
        <v>42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-1</v>
      </c>
      <c r="U23" s="31">
        <v>140</v>
      </c>
      <c r="V23" s="31">
        <v>6</v>
      </c>
      <c r="W23" s="31">
        <v>12</v>
      </c>
      <c r="X23" s="31">
        <v>7</v>
      </c>
      <c r="Y23" s="31">
        <v>5</v>
      </c>
      <c r="Z23" s="31">
        <v>4</v>
      </c>
      <c r="AA23" s="31">
        <v>8</v>
      </c>
      <c r="AB23" s="31">
        <v>3</v>
      </c>
      <c r="AC23" s="31">
        <v>3</v>
      </c>
      <c r="AD23" s="31">
        <v>3</v>
      </c>
      <c r="AE23" s="31">
        <v>6</v>
      </c>
      <c r="AF23" s="31" t="s">
        <v>42</v>
      </c>
      <c r="AG23" s="31" t="s">
        <v>42</v>
      </c>
      <c r="AH23" s="31" t="s">
        <v>42</v>
      </c>
      <c r="AI23" s="31">
        <v>0</v>
      </c>
      <c r="AJ23" s="31">
        <v>0</v>
      </c>
      <c r="AK23" s="31">
        <v>0</v>
      </c>
      <c r="AL23" s="31">
        <v>0</v>
      </c>
      <c r="AM23" s="31">
        <v>0</v>
      </c>
      <c r="AN23" s="31">
        <v>0</v>
      </c>
      <c r="AO23" s="31">
        <v>0</v>
      </c>
      <c r="AP23" s="31">
        <v>0</v>
      </c>
      <c r="AQ23" s="31">
        <v>0</v>
      </c>
    </row>
    <row r="24" spans="2:43" s="13" customFormat="1" ht="24" customHeight="1">
      <c r="B24" s="11" t="s">
        <v>22</v>
      </c>
      <c r="C24" s="54">
        <v>164</v>
      </c>
      <c r="D24" s="54">
        <v>333</v>
      </c>
      <c r="E24" s="54">
        <v>5754</v>
      </c>
      <c r="F24" s="45">
        <v>200</v>
      </c>
      <c r="G24" s="12">
        <v>451</v>
      </c>
      <c r="H24" s="12">
        <v>309</v>
      </c>
      <c r="I24" s="12">
        <v>363</v>
      </c>
      <c r="J24" s="12">
        <v>-133</v>
      </c>
      <c r="K24" s="12">
        <v>498</v>
      </c>
      <c r="L24" s="12">
        <v>368</v>
      </c>
      <c r="M24" s="12">
        <v>513</v>
      </c>
      <c r="N24" s="12">
        <v>356</v>
      </c>
      <c r="O24" s="12">
        <v>401</v>
      </c>
      <c r="P24" s="12">
        <v>137</v>
      </c>
      <c r="Q24" s="12">
        <v>500</v>
      </c>
      <c r="R24" s="12">
        <v>400</v>
      </c>
      <c r="S24" s="12">
        <v>481</v>
      </c>
      <c r="T24" s="12">
        <v>199</v>
      </c>
      <c r="U24" s="12">
        <v>862</v>
      </c>
      <c r="V24" s="12">
        <v>403</v>
      </c>
      <c r="W24" s="12">
        <v>504</v>
      </c>
      <c r="X24" s="12">
        <v>329</v>
      </c>
      <c r="Y24" s="12">
        <v>311</v>
      </c>
      <c r="Z24" s="12">
        <v>292</v>
      </c>
      <c r="AA24" s="12">
        <v>369</v>
      </c>
      <c r="AB24" s="12">
        <v>103</v>
      </c>
      <c r="AC24" s="12">
        <v>186</v>
      </c>
      <c r="AD24" s="12">
        <v>169</v>
      </c>
      <c r="AE24" s="12">
        <v>228</v>
      </c>
      <c r="AF24" s="12">
        <v>361</v>
      </c>
      <c r="AG24" s="12">
        <v>101</v>
      </c>
      <c r="AH24" s="12">
        <v>119</v>
      </c>
      <c r="AI24" s="12">
        <v>96</v>
      </c>
      <c r="AJ24" s="12">
        <v>45</v>
      </c>
      <c r="AK24" s="12">
        <v>209</v>
      </c>
      <c r="AL24" s="12">
        <v>194</v>
      </c>
      <c r="AM24" s="12">
        <v>235</v>
      </c>
      <c r="AN24" s="13">
        <v>225</v>
      </c>
      <c r="AO24" s="13">
        <v>190</v>
      </c>
      <c r="AP24" s="13">
        <v>134</v>
      </c>
      <c r="AQ24" s="13">
        <v>156</v>
      </c>
    </row>
    <row r="25" spans="2:43" ht="12.75">
      <c r="B25" s="33" t="s">
        <v>27</v>
      </c>
      <c r="C25" s="55">
        <v>0.79</v>
      </c>
      <c r="D25" s="55">
        <v>1.6099999999999994</v>
      </c>
      <c r="E25" s="55">
        <v>27.830000000000002</v>
      </c>
      <c r="F25" s="55">
        <v>0.8799999999999999</v>
      </c>
      <c r="G25" s="34">
        <v>2.18</v>
      </c>
      <c r="H25" s="34">
        <v>1.4899999999999998</v>
      </c>
      <c r="I25" s="34">
        <v>1.76</v>
      </c>
      <c r="J25" s="34">
        <v>-0.6399999999999999</v>
      </c>
      <c r="K25" s="34">
        <v>2.4</v>
      </c>
      <c r="L25" s="34">
        <v>1.7800000000000002</v>
      </c>
      <c r="M25" s="34">
        <v>2.48</v>
      </c>
      <c r="N25" s="34">
        <v>1.71</v>
      </c>
      <c r="O25" s="34">
        <v>1.94</v>
      </c>
      <c r="P25" s="34">
        <v>0.6600000000000001</v>
      </c>
      <c r="Q25" s="34">
        <v>2.41</v>
      </c>
      <c r="R25" s="34">
        <v>1.9299999999999997</v>
      </c>
      <c r="S25" s="34">
        <v>2.33</v>
      </c>
      <c r="T25" s="34">
        <v>0.96</v>
      </c>
      <c r="U25" s="34">
        <v>3.49</v>
      </c>
      <c r="V25" s="34">
        <v>1.92</v>
      </c>
      <c r="W25" s="34">
        <v>2.38</v>
      </c>
      <c r="X25" s="34">
        <v>1.5599999999999996</v>
      </c>
      <c r="Y25" s="34">
        <v>1.48</v>
      </c>
      <c r="Z25" s="34">
        <v>1.39</v>
      </c>
      <c r="AA25" s="34">
        <v>1.75</v>
      </c>
      <c r="AB25" s="34">
        <v>0.4800000000000004</v>
      </c>
      <c r="AC25" s="34">
        <v>0.8799999999999999</v>
      </c>
      <c r="AD25" s="34">
        <v>0.8099999999999998</v>
      </c>
      <c r="AE25" s="35">
        <v>1.07</v>
      </c>
      <c r="AF25" s="34">
        <v>2.51</v>
      </c>
      <c r="AG25" s="34">
        <v>0.8</v>
      </c>
      <c r="AH25" s="34">
        <v>0.92</v>
      </c>
      <c r="AI25" s="34">
        <v>0.75</v>
      </c>
      <c r="AJ25" s="34">
        <v>0.35</v>
      </c>
      <c r="AK25" s="34">
        <v>1.64</v>
      </c>
      <c r="AL25" s="34">
        <v>1.51</v>
      </c>
      <c r="AM25" s="34">
        <v>1.84</v>
      </c>
      <c r="AN25" s="56">
        <v>1.76</v>
      </c>
      <c r="AO25" s="56">
        <v>1.48</v>
      </c>
      <c r="AP25" s="56">
        <v>1.05</v>
      </c>
      <c r="AQ25" s="56">
        <v>1.22</v>
      </c>
    </row>
    <row r="26" spans="2:43" ht="12.75">
      <c r="B26" s="33" t="s">
        <v>28</v>
      </c>
      <c r="C26" s="55">
        <v>0.79</v>
      </c>
      <c r="D26" s="55">
        <v>1.6199999999999974</v>
      </c>
      <c r="E26" s="55">
        <v>27.790000000000003</v>
      </c>
      <c r="F26" s="55">
        <v>0.8799999999999999</v>
      </c>
      <c r="G26" s="34">
        <v>2.18</v>
      </c>
      <c r="H26" s="34">
        <v>1.4900000000000002</v>
      </c>
      <c r="I26" s="34">
        <v>1.75</v>
      </c>
      <c r="J26" s="34">
        <v>-0.6399999999999999</v>
      </c>
      <c r="K26" s="34">
        <v>2.4</v>
      </c>
      <c r="L26" s="34">
        <v>1.7800000000000002</v>
      </c>
      <c r="M26" s="34">
        <v>2.47</v>
      </c>
      <c r="N26" s="34">
        <v>1.72</v>
      </c>
      <c r="O26" s="34">
        <v>1.93</v>
      </c>
      <c r="P26" s="34">
        <v>0.6499999999999995</v>
      </c>
      <c r="Q26" s="34">
        <v>2.41</v>
      </c>
      <c r="R26" s="34">
        <v>1.9300000000000002</v>
      </c>
      <c r="S26" s="34">
        <v>2.32</v>
      </c>
      <c r="T26" s="34">
        <v>0.9600000000000009</v>
      </c>
      <c r="U26" s="34">
        <v>3.48</v>
      </c>
      <c r="V26" s="34">
        <v>1.92</v>
      </c>
      <c r="W26" s="34">
        <v>2.37</v>
      </c>
      <c r="X26" s="34">
        <v>1.5499999999999998</v>
      </c>
      <c r="Y26" s="34">
        <v>1.4800000000000004</v>
      </c>
      <c r="Z26" s="34">
        <v>1.38</v>
      </c>
      <c r="AA26" s="34">
        <v>1.75</v>
      </c>
      <c r="AB26" s="34">
        <v>0.4800000000000004</v>
      </c>
      <c r="AC26" s="34">
        <v>0.8839999999999999</v>
      </c>
      <c r="AD26" s="34">
        <v>0.8019999999999998</v>
      </c>
      <c r="AE26" s="34">
        <v>1.074</v>
      </c>
      <c r="AF26" s="34">
        <v>2.5</v>
      </c>
      <c r="AG26" s="35">
        <v>0.79</v>
      </c>
      <c r="AH26" s="34">
        <v>0.92</v>
      </c>
      <c r="AI26" s="34">
        <v>0.75</v>
      </c>
      <c r="AJ26" s="34">
        <v>0.35</v>
      </c>
      <c r="AK26" s="34">
        <v>1.63</v>
      </c>
      <c r="AL26" s="34">
        <v>1.51</v>
      </c>
      <c r="AM26" s="34">
        <v>1.83</v>
      </c>
      <c r="AN26" s="56">
        <v>1.76</v>
      </c>
      <c r="AO26" s="56">
        <v>1.48</v>
      </c>
      <c r="AP26" s="56">
        <v>1.05</v>
      </c>
      <c r="AQ26" s="56">
        <v>1.22</v>
      </c>
    </row>
  </sheetData>
  <sheetProtection/>
  <mergeCells count="10">
    <mergeCell ref="AB2:AE2"/>
    <mergeCell ref="AF2:AI2"/>
    <mergeCell ref="AJ2:AM2"/>
    <mergeCell ref="AN2:AQ2"/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5">
    <tabColor rgb="FFFFC000"/>
    <outlinePr summaryBelow="0" summaryRight="0"/>
  </sheetPr>
  <dimension ref="B1:AQ26"/>
  <sheetViews>
    <sheetView showGridLines="0" zoomScalePageLayoutView="0" workbookViewId="0" topLeftCell="B1">
      <selection activeCell="D6" sqref="D6"/>
    </sheetView>
  </sheetViews>
  <sheetFormatPr defaultColWidth="9.140625" defaultRowHeight="12.75"/>
  <cols>
    <col min="1" max="1" width="0" style="0" hidden="1" customWidth="1"/>
    <col min="2" max="2" width="62.00390625" style="4" customWidth="1"/>
    <col min="3" max="43" width="8.7109375" style="2" customWidth="1"/>
  </cols>
  <sheetData>
    <row r="1" ht="23.25">
      <c r="B1" s="1" t="s">
        <v>29</v>
      </c>
    </row>
    <row r="2" spans="2:43" ht="23.25" customHeight="1">
      <c r="B2" s="3" t="s">
        <v>45</v>
      </c>
      <c r="C2" s="41" t="s">
        <v>30</v>
      </c>
      <c r="D2" s="42" t="s">
        <v>31</v>
      </c>
      <c r="E2" s="42"/>
      <c r="F2" s="42"/>
      <c r="G2" s="42"/>
      <c r="H2" s="42" t="s">
        <v>32</v>
      </c>
      <c r="I2" s="42"/>
      <c r="J2" s="42"/>
      <c r="K2" s="42"/>
      <c r="L2" s="42" t="s">
        <v>33</v>
      </c>
      <c r="M2" s="42"/>
      <c r="N2" s="42"/>
      <c r="O2" s="42"/>
      <c r="P2" s="42" t="s">
        <v>34</v>
      </c>
      <c r="Q2" s="42"/>
      <c r="R2" s="42"/>
      <c r="S2" s="42"/>
      <c r="T2" s="42" t="s">
        <v>35</v>
      </c>
      <c r="U2" s="42"/>
      <c r="V2" s="42"/>
      <c r="W2" s="42"/>
      <c r="X2" s="42" t="s">
        <v>36</v>
      </c>
      <c r="Y2" s="42"/>
      <c r="Z2" s="42"/>
      <c r="AA2" s="42"/>
      <c r="AB2" s="42" t="s">
        <v>2</v>
      </c>
      <c r="AC2" s="42"/>
      <c r="AD2" s="42"/>
      <c r="AE2" s="42"/>
      <c r="AF2" s="42" t="s">
        <v>3</v>
      </c>
      <c r="AG2" s="42"/>
      <c r="AH2" s="42"/>
      <c r="AI2" s="42"/>
      <c r="AJ2" s="42" t="s">
        <v>4</v>
      </c>
      <c r="AK2" s="42"/>
      <c r="AL2" s="42"/>
      <c r="AM2" s="42"/>
      <c r="AN2" s="42" t="s">
        <v>5</v>
      </c>
      <c r="AO2" s="42"/>
      <c r="AP2" s="42"/>
      <c r="AQ2" s="42"/>
    </row>
    <row r="3" spans="2:43" s="7" customFormat="1" ht="12.75">
      <c r="B3" s="5" t="s">
        <v>7</v>
      </c>
      <c r="C3" s="7" t="s">
        <v>46</v>
      </c>
      <c r="D3" s="7" t="s">
        <v>47</v>
      </c>
      <c r="E3" s="7" t="s">
        <v>48</v>
      </c>
      <c r="F3" s="7" t="s">
        <v>49</v>
      </c>
      <c r="G3" s="7" t="s">
        <v>46</v>
      </c>
      <c r="H3" s="7" t="s">
        <v>47</v>
      </c>
      <c r="I3" s="7" t="s">
        <v>48</v>
      </c>
      <c r="J3" s="7" t="s">
        <v>49</v>
      </c>
      <c r="K3" s="7" t="s">
        <v>46</v>
      </c>
      <c r="L3" s="7" t="s">
        <v>47</v>
      </c>
      <c r="M3" s="7" t="s">
        <v>48</v>
      </c>
      <c r="N3" s="7" t="s">
        <v>49</v>
      </c>
      <c r="O3" s="7" t="s">
        <v>46</v>
      </c>
      <c r="P3" s="7" t="s">
        <v>47</v>
      </c>
      <c r="Q3" s="7" t="s">
        <v>48</v>
      </c>
      <c r="R3" s="7" t="s">
        <v>49</v>
      </c>
      <c r="S3" s="7" t="s">
        <v>46</v>
      </c>
      <c r="T3" s="7" t="s">
        <v>47</v>
      </c>
      <c r="U3" s="7" t="s">
        <v>48</v>
      </c>
      <c r="V3" s="7" t="s">
        <v>49</v>
      </c>
      <c r="W3" s="7" t="s">
        <v>46</v>
      </c>
      <c r="X3" s="7" t="s">
        <v>47</v>
      </c>
      <c r="Y3" s="7" t="s">
        <v>48</v>
      </c>
      <c r="Z3" s="7" t="s">
        <v>49</v>
      </c>
      <c r="AA3" s="7" t="s">
        <v>46</v>
      </c>
      <c r="AB3" s="7" t="s">
        <v>47</v>
      </c>
      <c r="AC3" s="7" t="s">
        <v>48</v>
      </c>
      <c r="AD3" s="7" t="s">
        <v>49</v>
      </c>
      <c r="AE3" s="7" t="s">
        <v>46</v>
      </c>
      <c r="AF3" s="7" t="s">
        <v>47</v>
      </c>
      <c r="AG3" s="7" t="s">
        <v>48</v>
      </c>
      <c r="AH3" s="7" t="s">
        <v>49</v>
      </c>
      <c r="AI3" s="7" t="s">
        <v>46</v>
      </c>
      <c r="AJ3" s="7" t="s">
        <v>47</v>
      </c>
      <c r="AK3" s="7" t="s">
        <v>48</v>
      </c>
      <c r="AL3" s="7" t="s">
        <v>49</v>
      </c>
      <c r="AM3" s="7" t="s">
        <v>46</v>
      </c>
      <c r="AN3" s="7" t="s">
        <v>47</v>
      </c>
      <c r="AO3" s="7" t="s">
        <v>48</v>
      </c>
      <c r="AP3" s="7" t="s">
        <v>49</v>
      </c>
      <c r="AQ3" s="7" t="s">
        <v>46</v>
      </c>
    </row>
    <row r="4" spans="2:43" s="10" customFormat="1" ht="12.75">
      <c r="B4" s="8" t="s">
        <v>8</v>
      </c>
      <c r="C4" s="44">
        <v>6364</v>
      </c>
      <c r="D4" s="44">
        <v>24445</v>
      </c>
      <c r="E4" s="44">
        <v>18630</v>
      </c>
      <c r="F4" s="44">
        <v>12797</v>
      </c>
      <c r="G4" s="9">
        <v>6504</v>
      </c>
      <c r="H4" s="9">
        <v>23692</v>
      </c>
      <c r="I4" s="9">
        <v>17849</v>
      </c>
      <c r="J4" s="9">
        <v>11795</v>
      </c>
      <c r="K4" s="9">
        <v>5897</v>
      </c>
      <c r="L4" s="9">
        <v>22345</v>
      </c>
      <c r="M4" s="9">
        <v>16780</v>
      </c>
      <c r="N4" s="9">
        <v>11236</v>
      </c>
      <c r="O4" s="9">
        <v>5636</v>
      </c>
      <c r="P4" s="9">
        <v>21657</v>
      </c>
      <c r="Q4" s="9">
        <v>16189</v>
      </c>
      <c r="R4" s="9">
        <v>10796</v>
      </c>
      <c r="S4" s="9">
        <v>5357</v>
      </c>
      <c r="T4" s="9">
        <v>21814</v>
      </c>
      <c r="U4" s="9">
        <v>16601</v>
      </c>
      <c r="V4" s="9">
        <v>11123</v>
      </c>
      <c r="W4" s="9">
        <v>5634</v>
      </c>
      <c r="X4" s="9">
        <v>20853</v>
      </c>
      <c r="Y4" s="9">
        <v>15729</v>
      </c>
      <c r="Z4" s="9">
        <v>10538</v>
      </c>
      <c r="AA4" s="9">
        <v>5410</v>
      </c>
      <c r="AB4" s="9">
        <v>19689</v>
      </c>
      <c r="AC4" s="9">
        <v>14934</v>
      </c>
      <c r="AD4" s="9">
        <v>10185</v>
      </c>
      <c r="AE4" s="9">
        <v>5181</v>
      </c>
      <c r="AF4" s="9">
        <v>10427</v>
      </c>
      <c r="AG4" s="9">
        <v>7359</v>
      </c>
      <c r="AH4" s="9">
        <v>4731</v>
      </c>
      <c r="AI4" s="9">
        <v>2291</v>
      </c>
      <c r="AJ4" s="9">
        <v>9343</v>
      </c>
      <c r="AK4" s="9">
        <v>7257</v>
      </c>
      <c r="AL4" s="9">
        <v>4930</v>
      </c>
      <c r="AM4" s="9">
        <v>2547</v>
      </c>
      <c r="AN4" s="10">
        <v>8828</v>
      </c>
      <c r="AO4" s="10">
        <v>6549</v>
      </c>
      <c r="AP4" s="10">
        <v>4298</v>
      </c>
      <c r="AQ4" s="10">
        <v>2190</v>
      </c>
    </row>
    <row r="5" spans="2:43" s="10" customFormat="1" ht="12.75">
      <c r="B5" s="8" t="s">
        <v>9</v>
      </c>
      <c r="C5" s="44">
        <v>44</v>
      </c>
      <c r="D5" s="44">
        <v>169</v>
      </c>
      <c r="E5" s="44">
        <v>110</v>
      </c>
      <c r="F5" s="44">
        <v>73</v>
      </c>
      <c r="G5" s="9">
        <v>38</v>
      </c>
      <c r="H5" s="9">
        <v>230</v>
      </c>
      <c r="I5" s="9">
        <v>164</v>
      </c>
      <c r="J5" s="9">
        <v>127</v>
      </c>
      <c r="K5" s="9">
        <v>50</v>
      </c>
      <c r="L5" s="9">
        <v>220</v>
      </c>
      <c r="M5" s="9">
        <v>146</v>
      </c>
      <c r="N5" s="9">
        <v>107</v>
      </c>
      <c r="O5" s="9">
        <v>59</v>
      </c>
      <c r="P5" s="9">
        <v>155</v>
      </c>
      <c r="Q5" s="9">
        <v>107</v>
      </c>
      <c r="R5" s="9">
        <v>76</v>
      </c>
      <c r="S5" s="9">
        <v>30</v>
      </c>
      <c r="T5" s="9">
        <v>594</v>
      </c>
      <c r="U5" s="9">
        <v>560</v>
      </c>
      <c r="V5" s="9">
        <v>86</v>
      </c>
      <c r="W5" s="9">
        <v>48</v>
      </c>
      <c r="X5" s="9">
        <v>118</v>
      </c>
      <c r="Y5" s="9">
        <v>77</v>
      </c>
      <c r="Z5" s="9">
        <v>47</v>
      </c>
      <c r="AA5" s="9">
        <v>20</v>
      </c>
      <c r="AB5" s="9">
        <v>130</v>
      </c>
      <c r="AC5" s="9">
        <v>99</v>
      </c>
      <c r="AD5" s="9">
        <v>69</v>
      </c>
      <c r="AE5" s="9">
        <v>45</v>
      </c>
      <c r="AF5" s="9">
        <v>27</v>
      </c>
      <c r="AG5" s="9">
        <v>17</v>
      </c>
      <c r="AH5" s="9">
        <v>10</v>
      </c>
      <c r="AI5" s="9">
        <v>2</v>
      </c>
      <c r="AJ5" s="9">
        <v>18</v>
      </c>
      <c r="AK5" s="9">
        <v>9</v>
      </c>
      <c r="AL5" s="9">
        <v>5</v>
      </c>
      <c r="AM5" s="9">
        <v>3</v>
      </c>
      <c r="AN5" s="10">
        <v>85</v>
      </c>
      <c r="AO5" s="10">
        <v>83</v>
      </c>
      <c r="AP5" s="10">
        <v>81</v>
      </c>
      <c r="AQ5" s="10">
        <v>2</v>
      </c>
    </row>
    <row r="6" spans="2:43" s="13" customFormat="1" ht="24" customHeight="1">
      <c r="B6" s="11" t="s">
        <v>10</v>
      </c>
      <c r="C6" s="45">
        <v>6408</v>
      </c>
      <c r="D6" s="45">
        <v>24614</v>
      </c>
      <c r="E6" s="45">
        <v>18740</v>
      </c>
      <c r="F6" s="45">
        <v>12870</v>
      </c>
      <c r="G6" s="12">
        <v>6542</v>
      </c>
      <c r="H6" s="12">
        <v>23922</v>
      </c>
      <c r="I6" s="12">
        <v>18013</v>
      </c>
      <c r="J6" s="12">
        <v>11922</v>
      </c>
      <c r="K6" s="12">
        <v>5947</v>
      </c>
      <c r="L6" s="12">
        <v>22565</v>
      </c>
      <c r="M6" s="12">
        <v>16926</v>
      </c>
      <c r="N6" s="12">
        <v>11343</v>
      </c>
      <c r="O6" s="12">
        <v>5695</v>
      </c>
      <c r="P6" s="12">
        <v>21812</v>
      </c>
      <c r="Q6" s="12">
        <v>16296</v>
      </c>
      <c r="R6" s="12">
        <v>10872</v>
      </c>
      <c r="S6" s="12">
        <v>5387</v>
      </c>
      <c r="T6" s="12">
        <v>22408</v>
      </c>
      <c r="U6" s="12">
        <v>17161</v>
      </c>
      <c r="V6" s="12">
        <v>11209</v>
      </c>
      <c r="W6" s="12">
        <v>5682</v>
      </c>
      <c r="X6" s="12">
        <v>20971</v>
      </c>
      <c r="Y6" s="12">
        <v>15806</v>
      </c>
      <c r="Z6" s="12">
        <v>10585</v>
      </c>
      <c r="AA6" s="12">
        <v>5430</v>
      </c>
      <c r="AB6" s="12">
        <v>19819</v>
      </c>
      <c r="AC6" s="12">
        <v>15033</v>
      </c>
      <c r="AD6" s="12">
        <v>10254</v>
      </c>
      <c r="AE6" s="12">
        <v>5226</v>
      </c>
      <c r="AF6" s="12">
        <v>10454</v>
      </c>
      <c r="AG6" s="12">
        <v>7376</v>
      </c>
      <c r="AH6" s="12">
        <v>4741</v>
      </c>
      <c r="AI6" s="12">
        <v>2293</v>
      </c>
      <c r="AJ6" s="12">
        <v>9361</v>
      </c>
      <c r="AK6" s="12">
        <v>7266</v>
      </c>
      <c r="AL6" s="12">
        <v>4935</v>
      </c>
      <c r="AM6" s="12">
        <v>2550</v>
      </c>
      <c r="AN6" s="13">
        <v>8913</v>
      </c>
      <c r="AO6" s="13">
        <v>6632</v>
      </c>
      <c r="AP6" s="13">
        <v>4379</v>
      </c>
      <c r="AQ6" s="13">
        <v>2192</v>
      </c>
    </row>
    <row r="7" spans="2:43" s="10" customFormat="1" ht="12.75" customHeight="1">
      <c r="B7" s="8" t="s">
        <v>11</v>
      </c>
      <c r="C7" s="44">
        <v>-67</v>
      </c>
      <c r="D7" s="44">
        <v>-169</v>
      </c>
      <c r="E7" s="44">
        <v>-351</v>
      </c>
      <c r="F7" s="44">
        <v>-211</v>
      </c>
      <c r="G7" s="9">
        <v>-6</v>
      </c>
      <c r="H7" s="9">
        <v>633</v>
      </c>
      <c r="I7" s="9">
        <v>203</v>
      </c>
      <c r="J7" s="9">
        <v>135</v>
      </c>
      <c r="K7" s="9">
        <v>119</v>
      </c>
      <c r="L7" s="9">
        <v>-182</v>
      </c>
      <c r="M7" s="9">
        <v>-333</v>
      </c>
      <c r="N7" s="9">
        <v>-242</v>
      </c>
      <c r="O7" s="9">
        <v>-160</v>
      </c>
      <c r="P7" s="9">
        <v>300</v>
      </c>
      <c r="Q7" s="9">
        <v>224</v>
      </c>
      <c r="R7" s="9">
        <v>107</v>
      </c>
      <c r="S7" s="9">
        <v>101</v>
      </c>
      <c r="T7" s="9">
        <v>-214</v>
      </c>
      <c r="U7" s="9">
        <v>-165</v>
      </c>
      <c r="V7" s="9">
        <v>-46</v>
      </c>
      <c r="W7" s="9">
        <v>-41</v>
      </c>
      <c r="X7" s="9">
        <v>63</v>
      </c>
      <c r="Y7" s="9">
        <v>-129</v>
      </c>
      <c r="Z7" s="9">
        <v>-27</v>
      </c>
      <c r="AA7" s="9">
        <v>-106</v>
      </c>
      <c r="AB7" s="9">
        <v>-43</v>
      </c>
      <c r="AC7" s="9">
        <v>-122</v>
      </c>
      <c r="AD7" s="9">
        <v>-135</v>
      </c>
      <c r="AE7" s="9">
        <v>-43</v>
      </c>
      <c r="AF7" s="9">
        <v>77</v>
      </c>
      <c r="AG7" s="9">
        <v>-73</v>
      </c>
      <c r="AH7" s="9">
        <v>-53</v>
      </c>
      <c r="AI7" s="9">
        <v>-77</v>
      </c>
      <c r="AJ7" s="9">
        <v>1</v>
      </c>
      <c r="AK7" s="9">
        <v>-68</v>
      </c>
      <c r="AL7" s="9">
        <v>-68</v>
      </c>
      <c r="AM7" s="9">
        <v>-67</v>
      </c>
      <c r="AN7" s="10">
        <v>105</v>
      </c>
      <c r="AO7" s="10">
        <v>-108</v>
      </c>
      <c r="AP7" s="10">
        <v>-76</v>
      </c>
      <c r="AQ7" s="10">
        <v>9</v>
      </c>
    </row>
    <row r="8" spans="2:43" s="10" customFormat="1" ht="12.75">
      <c r="B8" s="8" t="s">
        <v>12</v>
      </c>
      <c r="C8" s="44">
        <v>-3301</v>
      </c>
      <c r="D8" s="44">
        <v>-12887</v>
      </c>
      <c r="E8" s="44">
        <v>-9659</v>
      </c>
      <c r="F8" s="44">
        <v>-6616</v>
      </c>
      <c r="G8" s="9">
        <v>-3421</v>
      </c>
      <c r="H8" s="9">
        <v>-12556</v>
      </c>
      <c r="I8" s="9">
        <v>-9264</v>
      </c>
      <c r="J8" s="9">
        <v>-6206</v>
      </c>
      <c r="K8" s="9">
        <v>-2984</v>
      </c>
      <c r="L8" s="9">
        <v>-10567</v>
      </c>
      <c r="M8" s="9">
        <v>-7808</v>
      </c>
      <c r="N8" s="9">
        <v>-5252</v>
      </c>
      <c r="O8" s="9">
        <v>-2606</v>
      </c>
      <c r="P8" s="9">
        <v>-10457</v>
      </c>
      <c r="Q8" s="9">
        <v>-7787</v>
      </c>
      <c r="R8" s="9">
        <v>-5179</v>
      </c>
      <c r="S8" s="9">
        <v>-2624</v>
      </c>
      <c r="T8" s="9">
        <v>-10597</v>
      </c>
      <c r="U8" s="9">
        <v>-8149</v>
      </c>
      <c r="V8" s="9">
        <v>-5560</v>
      </c>
      <c r="W8" s="9">
        <v>-2804</v>
      </c>
      <c r="X8" s="9">
        <v>-10490</v>
      </c>
      <c r="Y8" s="9">
        <v>-7797</v>
      </c>
      <c r="Z8" s="9">
        <v>-5313</v>
      </c>
      <c r="AA8" s="9">
        <v>-2684</v>
      </c>
      <c r="AB8" s="9">
        <v>-10236</v>
      </c>
      <c r="AC8" s="9">
        <v>-7707</v>
      </c>
      <c r="AD8" s="9">
        <v>-5291</v>
      </c>
      <c r="AE8" s="9">
        <v>-2777</v>
      </c>
      <c r="AF8" s="9">
        <v>-5413</v>
      </c>
      <c r="AG8" s="9">
        <v>-3734</v>
      </c>
      <c r="AH8" s="9">
        <v>-2347</v>
      </c>
      <c r="AI8" s="9">
        <v>-1114</v>
      </c>
      <c r="AJ8" s="9">
        <v>-4480</v>
      </c>
      <c r="AK8" s="9">
        <v>-3385</v>
      </c>
      <c r="AL8" s="9">
        <v>-2301</v>
      </c>
      <c r="AM8" s="9">
        <v>-1188</v>
      </c>
      <c r="AN8" s="10">
        <v>-4241</v>
      </c>
      <c r="AO8" s="10">
        <v>-3066</v>
      </c>
      <c r="AP8" s="10">
        <v>-2021</v>
      </c>
      <c r="AQ8" s="10">
        <v>-1044</v>
      </c>
    </row>
    <row r="9" spans="2:43" s="10" customFormat="1" ht="12.75">
      <c r="B9" s="8" t="s">
        <v>13</v>
      </c>
      <c r="C9" s="44">
        <v>-1306</v>
      </c>
      <c r="D9" s="44">
        <v>-5061</v>
      </c>
      <c r="E9" s="44">
        <v>-3748</v>
      </c>
      <c r="F9" s="44">
        <v>-2501</v>
      </c>
      <c r="G9" s="9">
        <v>-1163</v>
      </c>
      <c r="H9" s="9">
        <v>-5473</v>
      </c>
      <c r="I9" s="9">
        <v>-4131</v>
      </c>
      <c r="J9" s="9">
        <v>-2717</v>
      </c>
      <c r="K9" s="9">
        <v>-1129</v>
      </c>
      <c r="L9" s="9">
        <v>-4626</v>
      </c>
      <c r="M9" s="9">
        <v>-3412</v>
      </c>
      <c r="N9" s="9">
        <v>-2295</v>
      </c>
      <c r="O9" s="9">
        <v>-1154</v>
      </c>
      <c r="P9" s="9">
        <v>-4574</v>
      </c>
      <c r="Q9" s="9">
        <v>-3363</v>
      </c>
      <c r="R9" s="9">
        <v>-2219</v>
      </c>
      <c r="S9" s="9">
        <v>-1008</v>
      </c>
      <c r="T9" s="9">
        <v>-4421</v>
      </c>
      <c r="U9" s="9">
        <v>-3198</v>
      </c>
      <c r="V9" s="9">
        <v>-2056</v>
      </c>
      <c r="W9" s="9">
        <v>-1023</v>
      </c>
      <c r="X9" s="9">
        <v>-4245</v>
      </c>
      <c r="Y9" s="9">
        <v>-3160</v>
      </c>
      <c r="Z9" s="9">
        <v>-2043</v>
      </c>
      <c r="AA9" s="9">
        <v>-1016</v>
      </c>
      <c r="AB9" s="9">
        <v>-4006</v>
      </c>
      <c r="AC9" s="9">
        <v>-2958</v>
      </c>
      <c r="AD9" s="9">
        <v>-1933</v>
      </c>
      <c r="AE9" s="9">
        <v>-930</v>
      </c>
      <c r="AF9" s="9">
        <v>-2268</v>
      </c>
      <c r="AG9" s="9">
        <v>-1513</v>
      </c>
      <c r="AH9" s="9">
        <v>-968</v>
      </c>
      <c r="AI9" s="9">
        <v>-448</v>
      </c>
      <c r="AJ9" s="9">
        <v>-1863</v>
      </c>
      <c r="AK9" s="9">
        <v>-1383</v>
      </c>
      <c r="AL9" s="9">
        <v>-933</v>
      </c>
      <c r="AM9" s="9">
        <v>-457</v>
      </c>
      <c r="AN9" s="10">
        <v>-1753</v>
      </c>
      <c r="AO9" s="10">
        <v>-1298</v>
      </c>
      <c r="AP9" s="10">
        <v>-871</v>
      </c>
      <c r="AQ9" s="10">
        <v>-446</v>
      </c>
    </row>
    <row r="10" spans="2:43" s="10" customFormat="1" ht="12.75">
      <c r="B10" s="8" t="s">
        <v>14</v>
      </c>
      <c r="C10" s="44">
        <v>-981</v>
      </c>
      <c r="D10" s="44">
        <v>-3650</v>
      </c>
      <c r="E10" s="44">
        <v>-2738</v>
      </c>
      <c r="F10" s="44">
        <v>-1939</v>
      </c>
      <c r="G10" s="9">
        <v>-928</v>
      </c>
      <c r="H10" s="9">
        <v>-3595</v>
      </c>
      <c r="I10" s="9">
        <v>-2684</v>
      </c>
      <c r="J10" s="9">
        <v>-1878</v>
      </c>
      <c r="K10" s="9">
        <v>-900</v>
      </c>
      <c r="L10" s="9">
        <v>-3423</v>
      </c>
      <c r="M10" s="9">
        <v>-2532</v>
      </c>
      <c r="N10" s="9">
        <v>-1765</v>
      </c>
      <c r="O10" s="9">
        <v>-851</v>
      </c>
      <c r="P10" s="9">
        <v>-3474</v>
      </c>
      <c r="Q10" s="9">
        <v>-2457</v>
      </c>
      <c r="R10" s="9">
        <v>-1705</v>
      </c>
      <c r="S10" s="9">
        <v>-839</v>
      </c>
      <c r="T10" s="9">
        <v>-3167</v>
      </c>
      <c r="U10" s="9">
        <v>-2317</v>
      </c>
      <c r="V10" s="9">
        <v>-1599</v>
      </c>
      <c r="W10" s="9">
        <v>-763</v>
      </c>
      <c r="X10" s="9">
        <v>-3020</v>
      </c>
      <c r="Y10" s="9">
        <v>-2251</v>
      </c>
      <c r="Z10" s="9">
        <v>-1525</v>
      </c>
      <c r="AA10" s="9">
        <v>-739</v>
      </c>
      <c r="AB10" s="9">
        <v>-2958</v>
      </c>
      <c r="AC10" s="9">
        <v>-2219</v>
      </c>
      <c r="AD10" s="9">
        <v>-1540</v>
      </c>
      <c r="AE10" s="9">
        <v>-749</v>
      </c>
      <c r="AF10" s="9">
        <v>-1654</v>
      </c>
      <c r="AG10" s="9">
        <v>-1128</v>
      </c>
      <c r="AH10" s="9">
        <v>-768</v>
      </c>
      <c r="AI10" s="9">
        <v>-362</v>
      </c>
      <c r="AJ10" s="9">
        <v>-1427</v>
      </c>
      <c r="AK10" s="9">
        <v>-1064</v>
      </c>
      <c r="AL10" s="9">
        <v>-723</v>
      </c>
      <c r="AM10" s="9">
        <v>-353</v>
      </c>
      <c r="AN10" s="10">
        <v>-1377</v>
      </c>
      <c r="AO10" s="10">
        <v>-1005</v>
      </c>
      <c r="AP10" s="10">
        <v>-681</v>
      </c>
      <c r="AQ10" s="10">
        <v>-331</v>
      </c>
    </row>
    <row r="11" spans="2:43" s="10" customFormat="1" ht="12.75">
      <c r="B11" s="8" t="s">
        <v>15</v>
      </c>
      <c r="C11" s="44">
        <v>-486</v>
      </c>
      <c r="D11" s="44">
        <v>-1744</v>
      </c>
      <c r="E11" s="44">
        <v>-1253</v>
      </c>
      <c r="F11" s="44">
        <v>-767</v>
      </c>
      <c r="G11" s="9">
        <v>-382</v>
      </c>
      <c r="H11" s="9">
        <v>-1513</v>
      </c>
      <c r="I11" s="9">
        <v>-1133</v>
      </c>
      <c r="J11" s="9">
        <v>-765</v>
      </c>
      <c r="K11" s="9">
        <v>-388</v>
      </c>
      <c r="L11" s="9">
        <v>-1519</v>
      </c>
      <c r="M11" s="9">
        <v>-1117</v>
      </c>
      <c r="N11" s="9">
        <v>-747</v>
      </c>
      <c r="O11" s="9">
        <v>-373</v>
      </c>
      <c r="P11" s="9">
        <v>-1561</v>
      </c>
      <c r="Q11" s="9">
        <v>-1079</v>
      </c>
      <c r="R11" s="9">
        <v>-719</v>
      </c>
      <c r="S11" s="9">
        <v>-359</v>
      </c>
      <c r="T11" s="9">
        <v>-1417</v>
      </c>
      <c r="U11" s="9">
        <v>-1066</v>
      </c>
      <c r="V11" s="9">
        <v>-708</v>
      </c>
      <c r="W11" s="9">
        <v>-353</v>
      </c>
      <c r="X11" s="9">
        <v>-1378</v>
      </c>
      <c r="Y11" s="9">
        <v>-1029</v>
      </c>
      <c r="Z11" s="9">
        <v>-687</v>
      </c>
      <c r="AA11" s="9">
        <v>-344</v>
      </c>
      <c r="AB11" s="9">
        <v>-1439</v>
      </c>
      <c r="AC11" s="9">
        <v>-1093</v>
      </c>
      <c r="AD11" s="9">
        <v>-730</v>
      </c>
      <c r="AE11" s="9">
        <v>-364</v>
      </c>
      <c r="AF11" s="9">
        <v>-709</v>
      </c>
      <c r="AG11" s="9">
        <v>-465</v>
      </c>
      <c r="AH11" s="9">
        <v>-303</v>
      </c>
      <c r="AI11" s="9">
        <v>-150</v>
      </c>
      <c r="AJ11" s="9">
        <v>-614</v>
      </c>
      <c r="AK11" s="9">
        <v>-464</v>
      </c>
      <c r="AL11" s="9">
        <v>-304</v>
      </c>
      <c r="AM11" s="9">
        <v>-153</v>
      </c>
      <c r="AN11" s="10">
        <v>-610</v>
      </c>
      <c r="AO11" s="10">
        <v>-444</v>
      </c>
      <c r="AP11" s="10">
        <v>-295</v>
      </c>
      <c r="AQ11" s="10">
        <v>-146</v>
      </c>
    </row>
    <row r="12" spans="2:43" s="16" customFormat="1" ht="12.75">
      <c r="B12" s="14" t="s">
        <v>16</v>
      </c>
      <c r="C12" s="46">
        <v>13</v>
      </c>
      <c r="D12" s="46">
        <v>-17</v>
      </c>
      <c r="E12" s="46">
        <v>-8</v>
      </c>
      <c r="F12" s="46">
        <v>-2</v>
      </c>
      <c r="G12" s="47">
        <v>-2</v>
      </c>
      <c r="H12" s="47">
        <v>12</v>
      </c>
      <c r="I12" s="58">
        <v>12</v>
      </c>
      <c r="J12" s="47">
        <v>12</v>
      </c>
      <c r="K12" s="47">
        <v>12</v>
      </c>
      <c r="L12" s="47">
        <v>-7</v>
      </c>
      <c r="M12" s="47">
        <v>-4</v>
      </c>
      <c r="N12" s="47">
        <v>-3</v>
      </c>
      <c r="O12" s="47">
        <v>-1</v>
      </c>
      <c r="P12" s="47">
        <v>-1</v>
      </c>
      <c r="Q12" s="47">
        <v>0</v>
      </c>
      <c r="R12" s="47">
        <v>0</v>
      </c>
      <c r="S12" s="47">
        <v>0</v>
      </c>
      <c r="T12" s="47">
        <v>-6</v>
      </c>
      <c r="U12" s="47">
        <v>0</v>
      </c>
      <c r="V12" s="47">
        <v>0</v>
      </c>
      <c r="W12" s="47">
        <v>0</v>
      </c>
      <c r="X12" s="47">
        <v>0</v>
      </c>
      <c r="Y12" s="47">
        <v>1</v>
      </c>
      <c r="Z12" s="47">
        <v>1</v>
      </c>
      <c r="AA12" s="47">
        <v>0</v>
      </c>
      <c r="AB12" s="15">
        <v>0</v>
      </c>
      <c r="AC12" s="15">
        <v>0</v>
      </c>
      <c r="AD12" s="15">
        <v>0</v>
      </c>
      <c r="AE12" s="15">
        <v>0</v>
      </c>
      <c r="AF12" s="15">
        <v>2</v>
      </c>
      <c r="AG12" s="15">
        <v>1</v>
      </c>
      <c r="AH12" s="15">
        <v>1</v>
      </c>
      <c r="AI12" s="15">
        <v>0</v>
      </c>
      <c r="AJ12" s="15">
        <v>0</v>
      </c>
      <c r="AK12" s="15">
        <v>1</v>
      </c>
      <c r="AL12" s="15">
        <v>1</v>
      </c>
      <c r="AM12" s="15">
        <v>0</v>
      </c>
      <c r="AN12" s="16">
        <v>0</v>
      </c>
      <c r="AO12" s="16">
        <v>0</v>
      </c>
      <c r="AP12" s="16">
        <v>0</v>
      </c>
      <c r="AQ12" s="16">
        <v>0</v>
      </c>
    </row>
    <row r="13" spans="2:43" s="13" customFormat="1" ht="24" customHeight="1">
      <c r="B13" s="11" t="s">
        <v>17</v>
      </c>
      <c r="C13" s="45">
        <v>-6128</v>
      </c>
      <c r="D13" s="45">
        <v>-23528</v>
      </c>
      <c r="E13" s="45">
        <v>-17757</v>
      </c>
      <c r="F13" s="45">
        <v>-12036</v>
      </c>
      <c r="G13" s="12">
        <v>-5902</v>
      </c>
      <c r="H13" s="12">
        <v>-22492</v>
      </c>
      <c r="I13" s="12">
        <v>-16997</v>
      </c>
      <c r="J13" s="12">
        <v>-11419</v>
      </c>
      <c r="K13" s="12">
        <v>-5270</v>
      </c>
      <c r="L13" s="12">
        <v>-20324</v>
      </c>
      <c r="M13" s="12">
        <v>-15206</v>
      </c>
      <c r="N13" s="12">
        <v>-10304</v>
      </c>
      <c r="O13" s="12">
        <v>-5145</v>
      </c>
      <c r="P13" s="12">
        <v>-19767</v>
      </c>
      <c r="Q13" s="12">
        <v>-14462</v>
      </c>
      <c r="R13" s="12">
        <v>-9715</v>
      </c>
      <c r="S13" s="12">
        <v>-4729</v>
      </c>
      <c r="T13" s="12">
        <v>-19822</v>
      </c>
      <c r="U13" s="12">
        <v>-14895</v>
      </c>
      <c r="V13" s="12">
        <v>-9969</v>
      </c>
      <c r="W13" s="12">
        <v>-4984</v>
      </c>
      <c r="X13" s="12">
        <v>-19070</v>
      </c>
      <c r="Y13" s="12">
        <v>-14365</v>
      </c>
      <c r="Z13" s="12">
        <v>-9594</v>
      </c>
      <c r="AA13" s="12">
        <v>-4889</v>
      </c>
      <c r="AB13" s="12">
        <v>-18682</v>
      </c>
      <c r="AC13" s="12">
        <v>-14099</v>
      </c>
      <c r="AD13" s="12">
        <v>-9629</v>
      </c>
      <c r="AE13" s="12">
        <v>-4863</v>
      </c>
      <c r="AF13" s="12">
        <v>-9965</v>
      </c>
      <c r="AG13" s="12">
        <v>-6912</v>
      </c>
      <c r="AH13" s="12">
        <v>-4438</v>
      </c>
      <c r="AI13" s="12">
        <v>-2151</v>
      </c>
      <c r="AJ13" s="12">
        <v>-8383</v>
      </c>
      <c r="AK13" s="12">
        <v>-6363</v>
      </c>
      <c r="AL13" s="12">
        <v>-4328</v>
      </c>
      <c r="AM13" s="12">
        <v>-2218</v>
      </c>
      <c r="AN13" s="13">
        <v>-7876</v>
      </c>
      <c r="AO13" s="13">
        <v>-5921</v>
      </c>
      <c r="AP13" s="13">
        <v>-3944</v>
      </c>
      <c r="AQ13" s="13">
        <v>-1958</v>
      </c>
    </row>
    <row r="14" spans="2:43" s="13" customFormat="1" ht="24" customHeight="1">
      <c r="B14" s="11" t="s">
        <v>18</v>
      </c>
      <c r="C14" s="45">
        <v>280</v>
      </c>
      <c r="D14" s="45">
        <v>1086</v>
      </c>
      <c r="E14" s="45">
        <v>983</v>
      </c>
      <c r="F14" s="45">
        <v>834</v>
      </c>
      <c r="G14" s="12">
        <v>640</v>
      </c>
      <c r="H14" s="12">
        <v>1430</v>
      </c>
      <c r="I14" s="12">
        <v>1016</v>
      </c>
      <c r="J14" s="12">
        <v>503</v>
      </c>
      <c r="K14" s="12">
        <v>677</v>
      </c>
      <c r="L14" s="12">
        <v>2241</v>
      </c>
      <c r="M14" s="12">
        <v>1720</v>
      </c>
      <c r="N14" s="12">
        <v>1039</v>
      </c>
      <c r="O14" s="12">
        <v>550</v>
      </c>
      <c r="P14" s="12">
        <v>2045</v>
      </c>
      <c r="Q14" s="12">
        <v>1834</v>
      </c>
      <c r="R14" s="12">
        <v>1157</v>
      </c>
      <c r="S14" s="12">
        <v>658</v>
      </c>
      <c r="T14" s="12">
        <v>2586</v>
      </c>
      <c r="U14" s="12">
        <v>2266</v>
      </c>
      <c r="V14" s="12">
        <v>1240</v>
      </c>
      <c r="W14" s="12">
        <v>698</v>
      </c>
      <c r="X14" s="12">
        <v>1901</v>
      </c>
      <c r="Y14" s="12">
        <v>1441</v>
      </c>
      <c r="Z14" s="12">
        <v>991</v>
      </c>
      <c r="AA14" s="12">
        <v>541</v>
      </c>
      <c r="AB14" s="12">
        <v>1137</v>
      </c>
      <c r="AC14" s="12">
        <v>934</v>
      </c>
      <c r="AD14" s="12">
        <v>625</v>
      </c>
      <c r="AE14" s="12">
        <v>363</v>
      </c>
      <c r="AF14" s="12">
        <v>489</v>
      </c>
      <c r="AG14" s="12">
        <v>464</v>
      </c>
      <c r="AH14" s="12">
        <v>303</v>
      </c>
      <c r="AI14" s="12">
        <v>142</v>
      </c>
      <c r="AJ14" s="12">
        <v>978</v>
      </c>
      <c r="AK14" s="12">
        <v>903</v>
      </c>
      <c r="AL14" s="12">
        <v>607</v>
      </c>
      <c r="AM14" s="12">
        <v>332</v>
      </c>
      <c r="AN14" s="13">
        <v>1037</v>
      </c>
      <c r="AO14" s="13">
        <v>711</v>
      </c>
      <c r="AP14" s="13">
        <v>435</v>
      </c>
      <c r="AQ14" s="13">
        <v>234</v>
      </c>
    </row>
    <row r="15" spans="2:43" s="19" customFormat="1" ht="12.75">
      <c r="B15" s="17" t="s">
        <v>19</v>
      </c>
      <c r="C15" s="48">
        <v>-78</v>
      </c>
      <c r="D15" s="48">
        <v>179</v>
      </c>
      <c r="E15" s="48">
        <v>-32</v>
      </c>
      <c r="F15" s="48">
        <v>16</v>
      </c>
      <c r="G15" s="18">
        <v>-34</v>
      </c>
      <c r="H15" s="18">
        <v>-89</v>
      </c>
      <c r="I15" s="18">
        <v>-102</v>
      </c>
      <c r="J15" s="18">
        <v>-86</v>
      </c>
      <c r="K15" s="18">
        <v>-40</v>
      </c>
      <c r="L15" s="18">
        <v>-138</v>
      </c>
      <c r="M15" s="18">
        <v>-105</v>
      </c>
      <c r="N15" s="18">
        <v>-83</v>
      </c>
      <c r="O15" s="18">
        <v>-38</v>
      </c>
      <c r="P15" s="18">
        <v>-108</v>
      </c>
      <c r="Q15" s="18">
        <v>-72</v>
      </c>
      <c r="R15" s="18">
        <v>-36</v>
      </c>
      <c r="S15" s="18">
        <v>-38</v>
      </c>
      <c r="T15" s="18">
        <v>-175</v>
      </c>
      <c r="U15" s="18">
        <v>-118</v>
      </c>
      <c r="V15" s="18">
        <v>-79</v>
      </c>
      <c r="W15" s="18">
        <v>-53</v>
      </c>
      <c r="X15" s="18">
        <v>-248</v>
      </c>
      <c r="Y15" s="18">
        <v>-199</v>
      </c>
      <c r="Z15" s="18">
        <v>-142</v>
      </c>
      <c r="AA15" s="18">
        <v>-72</v>
      </c>
      <c r="AB15" s="18">
        <v>-309</v>
      </c>
      <c r="AC15" s="18">
        <v>-233</v>
      </c>
      <c r="AD15" s="18">
        <v>-154</v>
      </c>
      <c r="AE15" s="18">
        <v>-84</v>
      </c>
      <c r="AF15" s="18">
        <v>-87</v>
      </c>
      <c r="AG15" s="18">
        <v>-31</v>
      </c>
      <c r="AH15" s="18">
        <v>-8</v>
      </c>
      <c r="AI15" s="18">
        <v>-10</v>
      </c>
      <c r="AJ15" s="18">
        <v>-45</v>
      </c>
      <c r="AK15" s="18">
        <v>-32</v>
      </c>
      <c r="AL15" s="18">
        <v>-24</v>
      </c>
      <c r="AM15" s="18">
        <v>-12</v>
      </c>
      <c r="AN15" s="19">
        <v>-77</v>
      </c>
      <c r="AO15" s="19">
        <v>-59</v>
      </c>
      <c r="AP15" s="19">
        <v>-41</v>
      </c>
      <c r="AQ15" s="19">
        <v>-22</v>
      </c>
    </row>
    <row r="16" spans="2:43" s="22" customFormat="1" ht="12.75" customHeight="1">
      <c r="B16" s="20" t="s">
        <v>20</v>
      </c>
      <c r="C16" s="49">
        <v>202</v>
      </c>
      <c r="D16" s="49">
        <v>1265</v>
      </c>
      <c r="E16" s="49">
        <v>951</v>
      </c>
      <c r="F16" s="49">
        <v>850</v>
      </c>
      <c r="G16" s="21">
        <v>606</v>
      </c>
      <c r="H16" s="21">
        <v>1341</v>
      </c>
      <c r="I16" s="21">
        <v>914</v>
      </c>
      <c r="J16" s="21">
        <v>417</v>
      </c>
      <c r="K16" s="21">
        <v>637</v>
      </c>
      <c r="L16" s="21">
        <v>2103</v>
      </c>
      <c r="M16" s="21">
        <v>1615</v>
      </c>
      <c r="N16" s="21">
        <v>956</v>
      </c>
      <c r="O16" s="21">
        <v>512</v>
      </c>
      <c r="P16" s="21">
        <v>1937</v>
      </c>
      <c r="Q16" s="21">
        <v>1762</v>
      </c>
      <c r="R16" s="21">
        <v>1121</v>
      </c>
      <c r="S16" s="21">
        <v>620</v>
      </c>
      <c r="T16" s="21">
        <v>2411</v>
      </c>
      <c r="U16" s="21">
        <v>2148</v>
      </c>
      <c r="V16" s="21">
        <v>1161</v>
      </c>
      <c r="W16" s="21">
        <v>645</v>
      </c>
      <c r="X16" s="21">
        <v>1653</v>
      </c>
      <c r="Y16" s="21">
        <v>1242</v>
      </c>
      <c r="Z16" s="21">
        <v>849</v>
      </c>
      <c r="AA16" s="21">
        <v>469</v>
      </c>
      <c r="AB16" s="21">
        <v>828</v>
      </c>
      <c r="AC16" s="21">
        <v>701</v>
      </c>
      <c r="AD16" s="21">
        <v>471</v>
      </c>
      <c r="AE16" s="21">
        <v>279</v>
      </c>
      <c r="AF16" s="21">
        <v>402</v>
      </c>
      <c r="AG16" s="21">
        <v>433</v>
      </c>
      <c r="AH16" s="21">
        <v>295</v>
      </c>
      <c r="AI16" s="21">
        <v>132</v>
      </c>
      <c r="AJ16" s="21">
        <v>933</v>
      </c>
      <c r="AK16" s="21">
        <v>871</v>
      </c>
      <c r="AL16" s="21">
        <v>583</v>
      </c>
      <c r="AM16" s="21">
        <v>320</v>
      </c>
      <c r="AN16" s="22">
        <v>960</v>
      </c>
      <c r="AO16" s="22">
        <v>652</v>
      </c>
      <c r="AP16" s="22">
        <v>394</v>
      </c>
      <c r="AQ16" s="22">
        <v>212</v>
      </c>
    </row>
    <row r="17" spans="2:43" s="10" customFormat="1" ht="12">
      <c r="B17" s="4" t="s">
        <v>21</v>
      </c>
      <c r="C17" s="44">
        <v>-38</v>
      </c>
      <c r="D17" s="44">
        <v>-254</v>
      </c>
      <c r="E17" s="44">
        <v>-223</v>
      </c>
      <c r="F17" s="44">
        <v>-199</v>
      </c>
      <c r="G17" s="9">
        <v>-155</v>
      </c>
      <c r="H17" s="9">
        <v>-304</v>
      </c>
      <c r="I17" s="9">
        <v>-186</v>
      </c>
      <c r="J17" s="9">
        <v>-52</v>
      </c>
      <c r="K17" s="9">
        <v>-139</v>
      </c>
      <c r="L17" s="9">
        <v>-465</v>
      </c>
      <c r="M17" s="9">
        <v>-345</v>
      </c>
      <c r="N17" s="9">
        <v>-199</v>
      </c>
      <c r="O17" s="9">
        <v>-111</v>
      </c>
      <c r="P17" s="9">
        <v>-419</v>
      </c>
      <c r="Q17" s="9">
        <v>-381</v>
      </c>
      <c r="R17" s="9">
        <v>-240</v>
      </c>
      <c r="S17" s="9">
        <v>-139</v>
      </c>
      <c r="T17" s="9">
        <v>-443</v>
      </c>
      <c r="U17" s="9">
        <v>-379</v>
      </c>
      <c r="V17" s="9">
        <v>-254</v>
      </c>
      <c r="W17" s="9">
        <v>-141</v>
      </c>
      <c r="X17" s="9">
        <v>-352</v>
      </c>
      <c r="Y17" s="9">
        <v>-270</v>
      </c>
      <c r="Z17" s="9">
        <v>-188</v>
      </c>
      <c r="AA17" s="9">
        <v>-100</v>
      </c>
      <c r="AB17" s="9">
        <v>-142</v>
      </c>
      <c r="AC17" s="9">
        <v>-118</v>
      </c>
      <c r="AD17" s="9">
        <v>-74</v>
      </c>
      <c r="AE17" s="9">
        <v>-51</v>
      </c>
      <c r="AF17" s="9">
        <v>275</v>
      </c>
      <c r="AG17" s="9">
        <v>-117</v>
      </c>
      <c r="AH17" s="9">
        <v>-80</v>
      </c>
      <c r="AI17" s="9">
        <v>-36</v>
      </c>
      <c r="AJ17" s="9">
        <v>-250</v>
      </c>
      <c r="AK17" s="9">
        <v>-233</v>
      </c>
      <c r="AL17" s="9">
        <v>-154</v>
      </c>
      <c r="AM17" s="9">
        <v>-85</v>
      </c>
      <c r="AN17" s="10">
        <v>-255</v>
      </c>
      <c r="AO17" s="10">
        <v>-172</v>
      </c>
      <c r="AP17" s="10">
        <v>-104</v>
      </c>
      <c r="AQ17" s="10">
        <v>-56</v>
      </c>
    </row>
    <row r="18" spans="2:43" s="13" customFormat="1" ht="24" customHeight="1">
      <c r="B18" s="23" t="s">
        <v>43</v>
      </c>
      <c r="C18" s="45">
        <v>164</v>
      </c>
      <c r="D18" s="45">
        <v>1011</v>
      </c>
      <c r="E18" s="45">
        <v>728</v>
      </c>
      <c r="F18" s="45">
        <v>651</v>
      </c>
      <c r="G18" s="12">
        <v>451</v>
      </c>
      <c r="H18" s="12">
        <v>1037</v>
      </c>
      <c r="I18" s="12">
        <v>728</v>
      </c>
      <c r="J18" s="12">
        <v>365</v>
      </c>
      <c r="K18" s="12">
        <v>498</v>
      </c>
      <c r="L18" s="12">
        <v>1638</v>
      </c>
      <c r="M18" s="12">
        <v>1270</v>
      </c>
      <c r="N18" s="12">
        <v>757</v>
      </c>
      <c r="O18" s="12">
        <v>401</v>
      </c>
      <c r="P18" s="12">
        <v>1518</v>
      </c>
      <c r="Q18" s="12">
        <v>1381</v>
      </c>
      <c r="R18" s="12">
        <v>881</v>
      </c>
      <c r="S18" s="12">
        <v>481</v>
      </c>
      <c r="T18" s="12">
        <v>1968</v>
      </c>
      <c r="U18" s="12">
        <v>1769</v>
      </c>
      <c r="V18" s="12">
        <v>907</v>
      </c>
      <c r="W18" s="12">
        <v>504</v>
      </c>
      <c r="X18" s="12">
        <v>1301</v>
      </c>
      <c r="Y18" s="12">
        <v>972</v>
      </c>
      <c r="Z18" s="12">
        <v>661</v>
      </c>
      <c r="AA18" s="12">
        <v>369</v>
      </c>
      <c r="AB18" s="12">
        <v>686</v>
      </c>
      <c r="AC18" s="12">
        <v>583</v>
      </c>
      <c r="AD18" s="12">
        <v>397</v>
      </c>
      <c r="AE18" s="12">
        <v>228</v>
      </c>
      <c r="AF18" s="12">
        <v>677</v>
      </c>
      <c r="AG18" s="12">
        <v>316</v>
      </c>
      <c r="AH18" s="12">
        <v>215</v>
      </c>
      <c r="AI18" s="12">
        <v>96</v>
      </c>
      <c r="AJ18" s="12">
        <v>683</v>
      </c>
      <c r="AK18" s="12">
        <v>638</v>
      </c>
      <c r="AL18" s="12">
        <v>429</v>
      </c>
      <c r="AM18" s="12">
        <v>235</v>
      </c>
      <c r="AN18" s="13">
        <v>705</v>
      </c>
      <c r="AO18" s="13">
        <v>480</v>
      </c>
      <c r="AP18" s="13">
        <v>290</v>
      </c>
      <c r="AQ18" s="13">
        <v>156</v>
      </c>
    </row>
    <row r="19" spans="2:39" s="22" customFormat="1" ht="24" customHeight="1">
      <c r="B19" s="50" t="s">
        <v>44</v>
      </c>
      <c r="C19" s="59" t="s">
        <v>42</v>
      </c>
      <c r="D19" s="59">
        <v>5709</v>
      </c>
      <c r="E19" s="59">
        <v>5659</v>
      </c>
      <c r="F19" s="49">
        <v>-18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</row>
    <row r="20" spans="2:39" s="22" customFormat="1" ht="24" customHeight="1">
      <c r="B20" s="50" t="s">
        <v>22</v>
      </c>
      <c r="C20" s="49">
        <v>164</v>
      </c>
      <c r="D20" s="49">
        <v>6720</v>
      </c>
      <c r="E20" s="49">
        <v>6387</v>
      </c>
      <c r="F20" s="49">
        <v>633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</row>
    <row r="21" spans="2:43" s="24" customFormat="1" ht="24" customHeight="1">
      <c r="B21" s="24" t="s">
        <v>23</v>
      </c>
      <c r="C21" s="60"/>
      <c r="D21" s="60" t="s">
        <v>24</v>
      </c>
      <c r="E21" s="60"/>
      <c r="F21" s="60"/>
      <c r="G21" s="25"/>
      <c r="H21" s="25" t="s">
        <v>24</v>
      </c>
      <c r="I21" s="25"/>
      <c r="J21" s="25" t="s">
        <v>24</v>
      </c>
      <c r="K21" s="25"/>
      <c r="L21" s="25" t="s">
        <v>24</v>
      </c>
      <c r="M21" s="25" t="s">
        <v>24</v>
      </c>
      <c r="N21" s="25" t="s">
        <v>24</v>
      </c>
      <c r="O21" s="25"/>
      <c r="P21" s="25" t="s">
        <v>24</v>
      </c>
      <c r="Q21" s="25" t="s">
        <v>24</v>
      </c>
      <c r="R21" s="25" t="s">
        <v>24</v>
      </c>
      <c r="S21" s="25"/>
      <c r="T21" s="25" t="s">
        <v>24</v>
      </c>
      <c r="U21" s="25" t="s">
        <v>24</v>
      </c>
      <c r="V21" s="25" t="s">
        <v>24</v>
      </c>
      <c r="W21" s="25"/>
      <c r="X21" s="25" t="s">
        <v>1</v>
      </c>
      <c r="Y21" s="25" t="s">
        <v>24</v>
      </c>
      <c r="Z21" s="25" t="s">
        <v>24</v>
      </c>
      <c r="AA21" s="25"/>
      <c r="AB21" s="25"/>
      <c r="AC21" s="25"/>
      <c r="AD21" s="25"/>
      <c r="AE21" s="25"/>
      <c r="AF21" s="25"/>
      <c r="AG21" s="25" t="s">
        <v>24</v>
      </c>
      <c r="AH21" s="25"/>
      <c r="AI21" s="25"/>
      <c r="AJ21" s="25"/>
      <c r="AK21" s="25" t="s">
        <v>24</v>
      </c>
      <c r="AL21" s="25" t="s">
        <v>24</v>
      </c>
      <c r="AM21" s="25"/>
      <c r="AN21" s="25" t="s">
        <v>24</v>
      </c>
      <c r="AO21" s="25" t="s">
        <v>24</v>
      </c>
      <c r="AP21" s="25" t="s">
        <v>24</v>
      </c>
      <c r="AQ21" s="25"/>
    </row>
    <row r="22" spans="2:43" s="29" customFormat="1" ht="12">
      <c r="B22" s="26" t="s">
        <v>25</v>
      </c>
      <c r="C22" s="51">
        <v>164</v>
      </c>
      <c r="D22" s="51">
        <v>6720</v>
      </c>
      <c r="E22" s="51">
        <v>6387</v>
      </c>
      <c r="F22" s="51">
        <v>633</v>
      </c>
      <c r="G22" s="28">
        <v>451</v>
      </c>
      <c r="H22" s="28">
        <v>1037</v>
      </c>
      <c r="I22" s="28">
        <v>728</v>
      </c>
      <c r="J22" s="28">
        <v>365</v>
      </c>
      <c r="K22" s="28">
        <v>498</v>
      </c>
      <c r="L22" s="28">
        <v>1638</v>
      </c>
      <c r="M22" s="28">
        <v>1270</v>
      </c>
      <c r="N22" s="28">
        <v>757</v>
      </c>
      <c r="O22" s="28">
        <v>401</v>
      </c>
      <c r="P22" s="28">
        <v>1518</v>
      </c>
      <c r="Q22" s="28">
        <v>1381</v>
      </c>
      <c r="R22" s="28">
        <v>881</v>
      </c>
      <c r="S22" s="28">
        <v>481</v>
      </c>
      <c r="T22" s="28">
        <v>1811</v>
      </c>
      <c r="U22" s="28">
        <v>1611</v>
      </c>
      <c r="V22" s="28">
        <v>889</v>
      </c>
      <c r="W22" s="28">
        <v>492</v>
      </c>
      <c r="X22" s="28">
        <v>1277</v>
      </c>
      <c r="Y22" s="28">
        <v>955</v>
      </c>
      <c r="Z22" s="28">
        <v>649</v>
      </c>
      <c r="AA22" s="28">
        <v>361</v>
      </c>
      <c r="AB22" s="28">
        <v>671</v>
      </c>
      <c r="AC22" s="28">
        <v>571</v>
      </c>
      <c r="AD22" s="28">
        <v>388</v>
      </c>
      <c r="AE22" s="28">
        <v>222</v>
      </c>
      <c r="AF22" s="28">
        <v>677</v>
      </c>
      <c r="AG22" s="28">
        <v>316</v>
      </c>
      <c r="AH22" s="28">
        <v>215</v>
      </c>
      <c r="AI22" s="28">
        <v>96</v>
      </c>
      <c r="AJ22" s="28">
        <v>683</v>
      </c>
      <c r="AK22" s="28">
        <v>638</v>
      </c>
      <c r="AL22" s="28">
        <v>429</v>
      </c>
      <c r="AM22" s="28">
        <v>235</v>
      </c>
      <c r="AN22" s="29">
        <v>705</v>
      </c>
      <c r="AO22" s="29">
        <v>480</v>
      </c>
      <c r="AP22" s="29">
        <v>290</v>
      </c>
      <c r="AQ22" s="29">
        <v>156</v>
      </c>
    </row>
    <row r="23" spans="2:43" s="32" customFormat="1" ht="12">
      <c r="B23" s="30" t="s">
        <v>26</v>
      </c>
      <c r="C23" s="46">
        <v>0</v>
      </c>
      <c r="D23" s="46">
        <v>0</v>
      </c>
      <c r="E23" s="46">
        <v>0</v>
      </c>
      <c r="F23" s="46">
        <v>0</v>
      </c>
      <c r="G23" s="31">
        <v>0</v>
      </c>
      <c r="H23" s="31">
        <v>0</v>
      </c>
      <c r="I23" s="31" t="s">
        <v>42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157</v>
      </c>
      <c r="U23" s="31">
        <v>158</v>
      </c>
      <c r="V23" s="31">
        <v>18</v>
      </c>
      <c r="W23" s="31">
        <v>12</v>
      </c>
      <c r="X23" s="31">
        <v>24</v>
      </c>
      <c r="Y23" s="31">
        <v>17</v>
      </c>
      <c r="Z23" s="31">
        <v>12</v>
      </c>
      <c r="AA23" s="31">
        <v>8</v>
      </c>
      <c r="AB23" s="31">
        <v>15</v>
      </c>
      <c r="AC23" s="61">
        <v>12</v>
      </c>
      <c r="AD23" s="61">
        <v>9</v>
      </c>
      <c r="AE23" s="61">
        <v>6</v>
      </c>
      <c r="AF23" s="61" t="s">
        <v>42</v>
      </c>
      <c r="AG23" s="61" t="s">
        <v>42</v>
      </c>
      <c r="AH23" s="61" t="s">
        <v>42</v>
      </c>
      <c r="AI23" s="61">
        <v>0</v>
      </c>
      <c r="AJ23" s="31">
        <v>0</v>
      </c>
      <c r="AK23" s="31">
        <v>0</v>
      </c>
      <c r="AL23" s="31">
        <v>0</v>
      </c>
      <c r="AM23" s="31">
        <v>0</v>
      </c>
      <c r="AN23" s="32">
        <v>0</v>
      </c>
      <c r="AO23" s="32">
        <v>0</v>
      </c>
      <c r="AP23" s="32">
        <v>0</v>
      </c>
      <c r="AQ23" s="32">
        <v>0</v>
      </c>
    </row>
    <row r="24" spans="2:43" s="13" customFormat="1" ht="24" customHeight="1">
      <c r="B24" s="11" t="s">
        <v>22</v>
      </c>
      <c r="C24" s="45">
        <v>164</v>
      </c>
      <c r="D24" s="45">
        <v>6720</v>
      </c>
      <c r="E24" s="45">
        <v>6387</v>
      </c>
      <c r="F24" s="45">
        <v>651</v>
      </c>
      <c r="G24" s="12">
        <v>451</v>
      </c>
      <c r="H24" s="12">
        <v>1037</v>
      </c>
      <c r="I24" s="12">
        <v>728</v>
      </c>
      <c r="J24" s="12">
        <v>365</v>
      </c>
      <c r="K24" s="12">
        <v>498</v>
      </c>
      <c r="L24" s="12">
        <v>1638</v>
      </c>
      <c r="M24" s="12">
        <v>1270</v>
      </c>
      <c r="N24" s="12">
        <v>757</v>
      </c>
      <c r="O24" s="12">
        <v>401</v>
      </c>
      <c r="P24" s="12">
        <v>1518</v>
      </c>
      <c r="Q24" s="12">
        <v>1381</v>
      </c>
      <c r="R24" s="12">
        <v>881</v>
      </c>
      <c r="S24" s="12">
        <v>481</v>
      </c>
      <c r="T24" s="12">
        <v>1968</v>
      </c>
      <c r="U24" s="12">
        <v>1769</v>
      </c>
      <c r="V24" s="12">
        <v>907</v>
      </c>
      <c r="W24" s="12">
        <v>504</v>
      </c>
      <c r="X24" s="12">
        <v>1301</v>
      </c>
      <c r="Y24" s="12">
        <v>972</v>
      </c>
      <c r="Z24" s="12">
        <v>661</v>
      </c>
      <c r="AA24" s="12">
        <v>369</v>
      </c>
      <c r="AB24" s="12">
        <v>686</v>
      </c>
      <c r="AC24" s="12">
        <v>583</v>
      </c>
      <c r="AD24" s="12">
        <v>397</v>
      </c>
      <c r="AE24" s="12">
        <v>228</v>
      </c>
      <c r="AF24" s="12">
        <v>677</v>
      </c>
      <c r="AG24" s="12">
        <v>316</v>
      </c>
      <c r="AH24" s="12">
        <v>215</v>
      </c>
      <c r="AI24" s="12">
        <v>96</v>
      </c>
      <c r="AJ24" s="12">
        <v>683</v>
      </c>
      <c r="AK24" s="12">
        <v>638</v>
      </c>
      <c r="AL24" s="12">
        <v>429</v>
      </c>
      <c r="AM24" s="12">
        <v>235</v>
      </c>
      <c r="AN24" s="13">
        <v>705</v>
      </c>
      <c r="AO24" s="13">
        <v>480</v>
      </c>
      <c r="AP24" s="13">
        <v>290</v>
      </c>
      <c r="AQ24" s="13">
        <v>156</v>
      </c>
    </row>
    <row r="25" spans="2:43" ht="12.75">
      <c r="B25" s="33" t="s">
        <v>27</v>
      </c>
      <c r="C25" s="55">
        <v>0.79</v>
      </c>
      <c r="D25" s="55">
        <v>32.5</v>
      </c>
      <c r="E25" s="55">
        <v>30.89</v>
      </c>
      <c r="F25" s="55">
        <v>3.06</v>
      </c>
      <c r="G25" s="34">
        <v>2.18</v>
      </c>
      <c r="H25" s="34">
        <v>5.01</v>
      </c>
      <c r="I25" s="34">
        <v>3.52</v>
      </c>
      <c r="J25" s="34">
        <v>1.76</v>
      </c>
      <c r="K25" s="34">
        <v>2.4</v>
      </c>
      <c r="L25" s="34">
        <v>7.91</v>
      </c>
      <c r="M25" s="34">
        <v>6.13</v>
      </c>
      <c r="N25" s="34">
        <v>3.65</v>
      </c>
      <c r="O25" s="34">
        <v>1.94</v>
      </c>
      <c r="P25" s="34">
        <v>7.33</v>
      </c>
      <c r="Q25" s="34">
        <v>6.67</v>
      </c>
      <c r="R25" s="34">
        <v>4.26</v>
      </c>
      <c r="S25" s="34">
        <v>2.33</v>
      </c>
      <c r="T25" s="34">
        <v>8.75</v>
      </c>
      <c r="U25" s="34">
        <v>7.79</v>
      </c>
      <c r="V25" s="34">
        <v>4.3</v>
      </c>
      <c r="W25" s="34">
        <v>2.38</v>
      </c>
      <c r="X25" s="34">
        <v>6.18</v>
      </c>
      <c r="Y25" s="34">
        <v>4.62</v>
      </c>
      <c r="Z25" s="34">
        <v>3.14</v>
      </c>
      <c r="AA25" s="34">
        <v>1.75</v>
      </c>
      <c r="AB25" s="35">
        <v>3.24</v>
      </c>
      <c r="AC25" s="34">
        <v>2.76</v>
      </c>
      <c r="AD25" s="34">
        <v>1.88</v>
      </c>
      <c r="AE25" s="35">
        <v>1.07</v>
      </c>
      <c r="AF25" s="35">
        <v>5.14</v>
      </c>
      <c r="AG25" s="35">
        <v>2.48</v>
      </c>
      <c r="AH25" s="35">
        <v>1.68</v>
      </c>
      <c r="AI25" s="35">
        <v>0.75</v>
      </c>
      <c r="AJ25" s="35">
        <v>5.34</v>
      </c>
      <c r="AK25" s="35">
        <v>4.99</v>
      </c>
      <c r="AL25" s="35">
        <v>3.35</v>
      </c>
      <c r="AM25" s="35">
        <v>1.84</v>
      </c>
      <c r="AN25" s="56">
        <v>5.52</v>
      </c>
      <c r="AO25" s="56">
        <v>3.76</v>
      </c>
      <c r="AP25" s="56">
        <v>2.27</v>
      </c>
      <c r="AQ25" s="56">
        <v>1.22</v>
      </c>
    </row>
    <row r="26" spans="2:43" ht="12.75">
      <c r="B26" s="33" t="s">
        <v>28</v>
      </c>
      <c r="C26" s="55">
        <v>0.79</v>
      </c>
      <c r="D26" s="55">
        <v>32.47</v>
      </c>
      <c r="E26" s="55">
        <v>30.85</v>
      </c>
      <c r="F26" s="55">
        <v>3.06</v>
      </c>
      <c r="G26" s="34">
        <v>2.18</v>
      </c>
      <c r="H26" s="34">
        <v>5</v>
      </c>
      <c r="I26" s="34">
        <v>3.51</v>
      </c>
      <c r="J26" s="34">
        <v>1.76</v>
      </c>
      <c r="K26" s="34">
        <v>2.4</v>
      </c>
      <c r="L26" s="34">
        <v>7.9</v>
      </c>
      <c r="M26" s="34">
        <v>6.12</v>
      </c>
      <c r="N26" s="34">
        <v>3.65</v>
      </c>
      <c r="O26" s="34">
        <v>1.93</v>
      </c>
      <c r="P26" s="34">
        <v>7.31</v>
      </c>
      <c r="Q26" s="34">
        <v>6.66</v>
      </c>
      <c r="R26" s="34">
        <v>4.25</v>
      </c>
      <c r="S26" s="34">
        <v>2.32</v>
      </c>
      <c r="T26" s="34">
        <v>8.73</v>
      </c>
      <c r="U26" s="34">
        <v>7.77</v>
      </c>
      <c r="V26" s="34">
        <v>4.29</v>
      </c>
      <c r="W26" s="34">
        <v>2.37</v>
      </c>
      <c r="X26" s="34">
        <v>6.16</v>
      </c>
      <c r="Y26" s="34">
        <v>4.61</v>
      </c>
      <c r="Z26" s="34">
        <v>3.13</v>
      </c>
      <c r="AA26" s="34">
        <v>1.75</v>
      </c>
      <c r="AB26" s="35">
        <v>3.24</v>
      </c>
      <c r="AC26" s="34">
        <v>2.76</v>
      </c>
      <c r="AD26" s="34">
        <v>1.88</v>
      </c>
      <c r="AE26" s="34">
        <v>1.07</v>
      </c>
      <c r="AF26" s="35">
        <v>5.12</v>
      </c>
      <c r="AG26" s="35">
        <v>2.47</v>
      </c>
      <c r="AH26" s="35">
        <v>1.67</v>
      </c>
      <c r="AI26" s="35">
        <v>0.75</v>
      </c>
      <c r="AJ26" s="35">
        <v>5.33</v>
      </c>
      <c r="AK26" s="35">
        <v>4.98</v>
      </c>
      <c r="AL26" s="35">
        <v>3.34</v>
      </c>
      <c r="AM26" s="35">
        <v>1.83</v>
      </c>
      <c r="AN26" s="56">
        <v>5.51</v>
      </c>
      <c r="AO26" s="56">
        <v>3.75</v>
      </c>
      <c r="AP26" s="56">
        <v>2.27</v>
      </c>
      <c r="AQ26" s="56">
        <v>1.22</v>
      </c>
    </row>
  </sheetData>
  <sheetProtection/>
  <mergeCells count="10">
    <mergeCell ref="AB2:AE2"/>
    <mergeCell ref="AF2:AI2"/>
    <mergeCell ref="AJ2:AM2"/>
    <mergeCell ref="AN2:AQ2"/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>
    <tabColor rgb="FFFFC000"/>
    <outlinePr summaryBelow="0" summaryRight="0"/>
  </sheetPr>
  <dimension ref="B1:AQ26"/>
  <sheetViews>
    <sheetView showGridLines="0" zoomScalePageLayoutView="0" workbookViewId="0" topLeftCell="B1">
      <selection activeCell="C32" sqref="C32"/>
    </sheetView>
  </sheetViews>
  <sheetFormatPr defaultColWidth="9.140625" defaultRowHeight="12.75"/>
  <cols>
    <col min="1" max="1" width="0" style="0" hidden="1" customWidth="1"/>
    <col min="2" max="2" width="68.421875" style="4" customWidth="1"/>
    <col min="3" max="43" width="8.7109375" style="2" customWidth="1"/>
  </cols>
  <sheetData>
    <row r="1" ht="23.25">
      <c r="B1" s="1" t="s">
        <v>29</v>
      </c>
    </row>
    <row r="2" spans="2:43" ht="23.25" customHeight="1">
      <c r="B2" s="3" t="s">
        <v>53</v>
      </c>
      <c r="C2" s="41" t="s">
        <v>31</v>
      </c>
      <c r="D2" s="42" t="s">
        <v>31</v>
      </c>
      <c r="E2" s="42"/>
      <c r="F2" s="42"/>
      <c r="G2" s="42"/>
      <c r="H2" s="42" t="s">
        <v>32</v>
      </c>
      <c r="I2" s="42"/>
      <c r="J2" s="42"/>
      <c r="K2" s="42"/>
      <c r="L2" s="42" t="s">
        <v>33</v>
      </c>
      <c r="M2" s="42"/>
      <c r="N2" s="42"/>
      <c r="O2" s="42"/>
      <c r="P2" s="42" t="s">
        <v>34</v>
      </c>
      <c r="Q2" s="42"/>
      <c r="R2" s="42"/>
      <c r="S2" s="42"/>
      <c r="T2" s="42" t="s">
        <v>35</v>
      </c>
      <c r="U2" s="42"/>
      <c r="V2" s="42"/>
      <c r="W2" s="42"/>
      <c r="X2" s="42" t="s">
        <v>36</v>
      </c>
      <c r="Y2" s="42"/>
      <c r="Z2" s="42"/>
      <c r="AA2" s="42"/>
      <c r="AB2" s="42" t="s">
        <v>2</v>
      </c>
      <c r="AC2" s="42"/>
      <c r="AD2" s="42"/>
      <c r="AE2" s="42"/>
      <c r="AF2" s="42" t="s">
        <v>3</v>
      </c>
      <c r="AG2" s="42"/>
      <c r="AH2" s="42"/>
      <c r="AI2" s="42"/>
      <c r="AJ2" s="42" t="s">
        <v>4</v>
      </c>
      <c r="AK2" s="42"/>
      <c r="AL2" s="42"/>
      <c r="AM2" s="42"/>
      <c r="AN2" s="42" t="s">
        <v>5</v>
      </c>
      <c r="AO2" s="42"/>
      <c r="AP2" s="42"/>
      <c r="AQ2" s="42"/>
    </row>
    <row r="3" spans="2:43" s="7" customFormat="1" ht="25.5">
      <c r="B3" s="5" t="s">
        <v>7</v>
      </c>
      <c r="C3" s="62" t="s">
        <v>54</v>
      </c>
      <c r="D3" s="62" t="s">
        <v>55</v>
      </c>
      <c r="E3" s="62" t="s">
        <v>56</v>
      </c>
      <c r="F3" s="62" t="s">
        <v>57</v>
      </c>
      <c r="G3" s="62" t="s">
        <v>58</v>
      </c>
      <c r="H3" s="62" t="s">
        <v>59</v>
      </c>
      <c r="I3" s="62" t="s">
        <v>60</v>
      </c>
      <c r="J3" s="62" t="s">
        <v>61</v>
      </c>
      <c r="K3" s="62" t="s">
        <v>62</v>
      </c>
      <c r="L3" s="62" t="s">
        <v>63</v>
      </c>
      <c r="M3" s="62" t="s">
        <v>64</v>
      </c>
      <c r="N3" s="62" t="s">
        <v>65</v>
      </c>
      <c r="O3" s="62" t="s">
        <v>66</v>
      </c>
      <c r="P3" s="62" t="s">
        <v>67</v>
      </c>
      <c r="Q3" s="62" t="s">
        <v>68</v>
      </c>
      <c r="R3" s="62" t="s">
        <v>69</v>
      </c>
      <c r="S3" s="62" t="s">
        <v>70</v>
      </c>
      <c r="T3" s="62" t="s">
        <v>71</v>
      </c>
      <c r="U3" s="62" t="s">
        <v>72</v>
      </c>
      <c r="V3" s="62" t="s">
        <v>73</v>
      </c>
      <c r="W3" s="62" t="s">
        <v>74</v>
      </c>
      <c r="X3" s="62" t="s">
        <v>75</v>
      </c>
      <c r="Y3" s="62" t="s">
        <v>76</v>
      </c>
      <c r="Z3" s="62" t="s">
        <v>77</v>
      </c>
      <c r="AA3" s="62" t="s">
        <v>78</v>
      </c>
      <c r="AB3" s="62" t="s">
        <v>79</v>
      </c>
      <c r="AC3" s="62" t="s">
        <v>80</v>
      </c>
      <c r="AD3" s="62" t="s">
        <v>81</v>
      </c>
      <c r="AE3" s="62" t="s">
        <v>82</v>
      </c>
      <c r="AF3" s="62" t="s">
        <v>83</v>
      </c>
      <c r="AG3" s="62" t="s">
        <v>84</v>
      </c>
      <c r="AH3" s="62" t="s">
        <v>85</v>
      </c>
      <c r="AI3" s="62" t="s">
        <v>86</v>
      </c>
      <c r="AJ3" s="62" t="s">
        <v>87</v>
      </c>
      <c r="AK3" s="62" t="s">
        <v>88</v>
      </c>
      <c r="AL3" s="62" t="s">
        <v>89</v>
      </c>
      <c r="AM3" s="62" t="s">
        <v>90</v>
      </c>
      <c r="AN3" s="62" t="s">
        <v>91</v>
      </c>
      <c r="AO3" s="62" t="s">
        <v>92</v>
      </c>
      <c r="AP3" s="62" t="s">
        <v>93</v>
      </c>
      <c r="AQ3" s="62" t="s">
        <v>94</v>
      </c>
    </row>
    <row r="4" spans="2:43" s="10" customFormat="1" ht="12.75">
      <c r="B4" s="8" t="s">
        <v>8</v>
      </c>
      <c r="C4" s="44">
        <v>24305</v>
      </c>
      <c r="D4" s="44">
        <v>24445</v>
      </c>
      <c r="E4" s="44">
        <v>24473</v>
      </c>
      <c r="F4" s="44">
        <f>SUM('[2]Income-3M'!G6:J6)</f>
        <v>24694</v>
      </c>
      <c r="G4" s="9">
        <v>24299</v>
      </c>
      <c r="H4" s="9">
        <v>23692</v>
      </c>
      <c r="I4" s="9">
        <v>23414</v>
      </c>
      <c r="J4" s="9">
        <v>22904</v>
      </c>
      <c r="K4" s="9">
        <v>22606</v>
      </c>
      <c r="L4" s="9">
        <v>22345</v>
      </c>
      <c r="M4" s="9">
        <v>22248</v>
      </c>
      <c r="N4" s="9">
        <v>22097</v>
      </c>
      <c r="O4" s="9">
        <v>21936</v>
      </c>
      <c r="P4" s="9">
        <v>21657</v>
      </c>
      <c r="Q4" s="9">
        <v>21402</v>
      </c>
      <c r="R4" s="9">
        <v>21487</v>
      </c>
      <c r="S4" s="9">
        <v>21537</v>
      </c>
      <c r="T4" s="9">
        <v>21814</v>
      </c>
      <c r="U4" s="9">
        <v>21725</v>
      </c>
      <c r="V4" s="9">
        <v>21438</v>
      </c>
      <c r="W4" s="9">
        <v>21077</v>
      </c>
      <c r="X4" s="9">
        <v>20853</v>
      </c>
      <c r="Y4" s="9">
        <v>20484</v>
      </c>
      <c r="Z4" s="9">
        <v>20042</v>
      </c>
      <c r="AA4" s="9">
        <v>19918</v>
      </c>
      <c r="AB4" s="9">
        <v>19689</v>
      </c>
      <c r="AC4" s="9">
        <v>18002</v>
      </c>
      <c r="AD4" s="9">
        <v>15881</v>
      </c>
      <c r="AE4" s="9">
        <v>13317</v>
      </c>
      <c r="AF4" s="9">
        <v>10427</v>
      </c>
      <c r="AG4" s="9">
        <v>9445</v>
      </c>
      <c r="AH4" s="9">
        <v>9144</v>
      </c>
      <c r="AI4" s="9">
        <v>9087</v>
      </c>
      <c r="AJ4" s="9">
        <v>9343</v>
      </c>
      <c r="AK4" s="9">
        <v>9536</v>
      </c>
      <c r="AL4" s="9">
        <v>9460</v>
      </c>
      <c r="AM4" s="9">
        <v>9185</v>
      </c>
      <c r="AN4" s="10">
        <v>8828</v>
      </c>
      <c r="AO4" s="10">
        <v>8609</v>
      </c>
      <c r="AP4" s="10">
        <v>8251</v>
      </c>
      <c r="AQ4" s="10">
        <v>8050</v>
      </c>
    </row>
    <row r="5" spans="2:43" s="10" customFormat="1" ht="12.75">
      <c r="B5" s="8" t="s">
        <v>9</v>
      </c>
      <c r="C5" s="44">
        <v>175</v>
      </c>
      <c r="D5" s="44">
        <v>169</v>
      </c>
      <c r="E5" s="44">
        <v>176</v>
      </c>
      <c r="F5" s="44">
        <f>SUM('[2]Income-3M'!G7:J7)</f>
        <v>176</v>
      </c>
      <c r="G5" s="9">
        <v>218</v>
      </c>
      <c r="H5" s="9">
        <v>230</v>
      </c>
      <c r="I5" s="9">
        <v>238</v>
      </c>
      <c r="J5" s="9">
        <v>240</v>
      </c>
      <c r="K5" s="9">
        <v>211</v>
      </c>
      <c r="L5" s="9">
        <v>220</v>
      </c>
      <c r="M5" s="9">
        <v>194</v>
      </c>
      <c r="N5" s="9">
        <v>186</v>
      </c>
      <c r="O5" s="9">
        <v>184</v>
      </c>
      <c r="P5" s="9">
        <v>155</v>
      </c>
      <c r="Q5" s="9">
        <v>141</v>
      </c>
      <c r="R5" s="9">
        <v>584</v>
      </c>
      <c r="S5" s="9">
        <v>576</v>
      </c>
      <c r="T5" s="9">
        <v>594</v>
      </c>
      <c r="U5" s="9">
        <v>601</v>
      </c>
      <c r="V5" s="9">
        <v>157</v>
      </c>
      <c r="W5" s="9">
        <v>146</v>
      </c>
      <c r="X5" s="9">
        <v>118</v>
      </c>
      <c r="Y5" s="9">
        <v>108</v>
      </c>
      <c r="Z5" s="9">
        <v>108</v>
      </c>
      <c r="AA5" s="9">
        <v>105</v>
      </c>
      <c r="AB5" s="9">
        <v>130</v>
      </c>
      <c r="AC5" s="9">
        <v>109</v>
      </c>
      <c r="AD5" s="9">
        <v>86</v>
      </c>
      <c r="AE5" s="9">
        <v>70</v>
      </c>
      <c r="AF5" s="9">
        <v>27</v>
      </c>
      <c r="AG5" s="9">
        <v>26</v>
      </c>
      <c r="AH5" s="9">
        <v>23</v>
      </c>
      <c r="AI5" s="9">
        <v>17</v>
      </c>
      <c r="AJ5" s="9">
        <v>18</v>
      </c>
      <c r="AK5" s="9">
        <v>11</v>
      </c>
      <c r="AL5" s="9">
        <v>9</v>
      </c>
      <c r="AM5" s="9">
        <v>86</v>
      </c>
      <c r="AN5" s="10">
        <v>85</v>
      </c>
      <c r="AO5" s="10">
        <v>107</v>
      </c>
      <c r="AP5" s="10">
        <v>107</v>
      </c>
      <c r="AQ5" s="10">
        <v>30</v>
      </c>
    </row>
    <row r="6" spans="2:43" s="13" customFormat="1" ht="24" customHeight="1">
      <c r="B6" s="11" t="s">
        <v>10</v>
      </c>
      <c r="C6" s="45">
        <v>24480</v>
      </c>
      <c r="D6" s="45">
        <v>24614</v>
      </c>
      <c r="E6" s="45">
        <v>24649</v>
      </c>
      <c r="F6" s="45">
        <f>SUM('[2]Income-3M'!G8:J8)</f>
        <v>24870</v>
      </c>
      <c r="G6" s="12">
        <v>24517</v>
      </c>
      <c r="H6" s="12">
        <v>23922</v>
      </c>
      <c r="I6" s="12">
        <v>23652</v>
      </c>
      <c r="J6" s="12">
        <v>23144</v>
      </c>
      <c r="K6" s="12">
        <v>22817</v>
      </c>
      <c r="L6" s="12">
        <v>22565</v>
      </c>
      <c r="M6" s="12">
        <v>22442</v>
      </c>
      <c r="N6" s="12">
        <v>22283</v>
      </c>
      <c r="O6" s="12">
        <v>22120</v>
      </c>
      <c r="P6" s="12">
        <v>21812</v>
      </c>
      <c r="Q6" s="12">
        <v>21543</v>
      </c>
      <c r="R6" s="12">
        <v>22071</v>
      </c>
      <c r="S6" s="12">
        <v>22113</v>
      </c>
      <c r="T6" s="12">
        <v>22408</v>
      </c>
      <c r="U6" s="12">
        <v>22326</v>
      </c>
      <c r="V6" s="12">
        <v>21595</v>
      </c>
      <c r="W6" s="12">
        <v>21223</v>
      </c>
      <c r="X6" s="12">
        <v>20971</v>
      </c>
      <c r="Y6" s="12">
        <v>20592</v>
      </c>
      <c r="Z6" s="12">
        <v>20150</v>
      </c>
      <c r="AA6" s="12">
        <v>20023</v>
      </c>
      <c r="AB6" s="12">
        <v>19819</v>
      </c>
      <c r="AC6" s="12">
        <v>18111</v>
      </c>
      <c r="AD6" s="12">
        <v>15967</v>
      </c>
      <c r="AE6" s="12">
        <v>13387</v>
      </c>
      <c r="AF6" s="12">
        <v>10454</v>
      </c>
      <c r="AG6" s="12">
        <v>9471</v>
      </c>
      <c r="AH6" s="12">
        <v>9167</v>
      </c>
      <c r="AI6" s="12">
        <v>9104</v>
      </c>
      <c r="AJ6" s="12">
        <v>9361</v>
      </c>
      <c r="AK6" s="12">
        <v>9547</v>
      </c>
      <c r="AL6" s="12">
        <v>9469</v>
      </c>
      <c r="AM6" s="12">
        <v>9271</v>
      </c>
      <c r="AN6" s="13">
        <v>8913</v>
      </c>
      <c r="AO6" s="13">
        <v>8716</v>
      </c>
      <c r="AP6" s="13">
        <v>8358</v>
      </c>
      <c r="AQ6" s="13">
        <v>8080</v>
      </c>
    </row>
    <row r="7" spans="2:43" s="10" customFormat="1" ht="12.75" customHeight="1">
      <c r="B7" s="8" t="s">
        <v>11</v>
      </c>
      <c r="C7" s="44">
        <v>-230</v>
      </c>
      <c r="D7" s="44">
        <v>-169</v>
      </c>
      <c r="E7" s="44">
        <v>79</v>
      </c>
      <c r="F7" s="44">
        <f>SUM('[2]Income-3M'!G9:J9)</f>
        <v>287</v>
      </c>
      <c r="G7" s="9">
        <v>508</v>
      </c>
      <c r="H7" s="9">
        <v>633</v>
      </c>
      <c r="I7" s="9">
        <v>354</v>
      </c>
      <c r="J7" s="9">
        <v>195</v>
      </c>
      <c r="K7" s="9">
        <v>97</v>
      </c>
      <c r="L7" s="9">
        <v>-182</v>
      </c>
      <c r="M7" s="9">
        <v>-257</v>
      </c>
      <c r="N7" s="9">
        <v>-49</v>
      </c>
      <c r="O7" s="9">
        <v>39</v>
      </c>
      <c r="P7" s="9">
        <v>300</v>
      </c>
      <c r="Q7" s="9">
        <v>175</v>
      </c>
      <c r="R7" s="9">
        <v>-61</v>
      </c>
      <c r="S7" s="9">
        <v>-72</v>
      </c>
      <c r="T7" s="9">
        <v>-214</v>
      </c>
      <c r="U7" s="9">
        <v>27</v>
      </c>
      <c r="V7" s="9">
        <v>44</v>
      </c>
      <c r="W7" s="9">
        <v>128</v>
      </c>
      <c r="X7" s="9">
        <v>63</v>
      </c>
      <c r="Y7" s="9">
        <v>-50</v>
      </c>
      <c r="Z7" s="9">
        <v>65</v>
      </c>
      <c r="AA7" s="9">
        <v>-106</v>
      </c>
      <c r="AB7" s="9">
        <v>-43</v>
      </c>
      <c r="AC7" s="9">
        <v>28</v>
      </c>
      <c r="AD7" s="9">
        <v>-5</v>
      </c>
      <c r="AE7" s="9">
        <v>111</v>
      </c>
      <c r="AF7" s="9">
        <v>77</v>
      </c>
      <c r="AG7" s="9">
        <v>-4</v>
      </c>
      <c r="AH7" s="9">
        <v>16</v>
      </c>
      <c r="AI7" s="9">
        <v>-9</v>
      </c>
      <c r="AJ7" s="9">
        <v>1</v>
      </c>
      <c r="AK7" s="9">
        <v>145</v>
      </c>
      <c r="AL7" s="9">
        <v>113</v>
      </c>
      <c r="AM7" s="9">
        <v>29</v>
      </c>
      <c r="AN7" s="10">
        <v>105</v>
      </c>
      <c r="AO7" s="10">
        <v>-28</v>
      </c>
      <c r="AP7" s="10">
        <v>-6</v>
      </c>
      <c r="AQ7" s="10">
        <v>63</v>
      </c>
    </row>
    <row r="8" spans="2:43" s="10" customFormat="1" ht="12.75">
      <c r="B8" s="8" t="s">
        <v>12</v>
      </c>
      <c r="C8" s="44">
        <v>-12767</v>
      </c>
      <c r="D8" s="44">
        <v>-12887</v>
      </c>
      <c r="E8" s="44">
        <v>-12951</v>
      </c>
      <c r="F8" s="44">
        <f>SUM('[2]Income-3M'!G10:J10)</f>
        <v>-12966</v>
      </c>
      <c r="G8" s="9">
        <v>-12993</v>
      </c>
      <c r="H8" s="9">
        <v>-12556</v>
      </c>
      <c r="I8" s="9">
        <v>-12023</v>
      </c>
      <c r="J8" s="9">
        <v>-11521</v>
      </c>
      <c r="K8" s="9">
        <v>-10945</v>
      </c>
      <c r="L8" s="9">
        <v>-10567</v>
      </c>
      <c r="M8" s="9">
        <v>-10478</v>
      </c>
      <c r="N8" s="9">
        <v>-10530</v>
      </c>
      <c r="O8" s="9">
        <v>-10439</v>
      </c>
      <c r="P8" s="9">
        <v>-10457</v>
      </c>
      <c r="Q8" s="9">
        <v>-10235</v>
      </c>
      <c r="R8" s="9">
        <v>-10216</v>
      </c>
      <c r="S8" s="9">
        <v>-10417</v>
      </c>
      <c r="T8" s="9">
        <v>-10597</v>
      </c>
      <c r="U8" s="9">
        <v>-10842</v>
      </c>
      <c r="V8" s="9">
        <v>-10737</v>
      </c>
      <c r="W8" s="9">
        <v>-10610</v>
      </c>
      <c r="X8" s="9">
        <v>-10490</v>
      </c>
      <c r="Y8" s="9">
        <v>-10326</v>
      </c>
      <c r="Z8" s="9">
        <v>-10258</v>
      </c>
      <c r="AA8" s="9">
        <v>-10143</v>
      </c>
      <c r="AB8" s="9">
        <v>-10236</v>
      </c>
      <c r="AC8" s="9">
        <v>-9386</v>
      </c>
      <c r="AD8" s="9">
        <v>-8357</v>
      </c>
      <c r="AE8" s="9">
        <v>-7076</v>
      </c>
      <c r="AF8" s="9">
        <v>-5413</v>
      </c>
      <c r="AG8" s="9">
        <v>-4829</v>
      </c>
      <c r="AH8" s="9">
        <v>-4526</v>
      </c>
      <c r="AI8" s="9">
        <v>-4406</v>
      </c>
      <c r="AJ8" s="9">
        <v>-4480</v>
      </c>
      <c r="AK8" s="9">
        <v>-4560</v>
      </c>
      <c r="AL8" s="9">
        <v>-4521</v>
      </c>
      <c r="AM8" s="9">
        <v>-4385</v>
      </c>
      <c r="AN8" s="10">
        <v>-4241</v>
      </c>
      <c r="AO8" s="10">
        <v>-4032</v>
      </c>
      <c r="AP8" s="10">
        <v>-3924</v>
      </c>
      <c r="AQ8" s="10">
        <v>-3892</v>
      </c>
    </row>
    <row r="9" spans="2:43" s="10" customFormat="1" ht="12.75">
      <c r="B9" s="8" t="s">
        <v>13</v>
      </c>
      <c r="C9" s="44">
        <v>-5204</v>
      </c>
      <c r="D9" s="44">
        <v>-5061</v>
      </c>
      <c r="E9" s="44">
        <v>-5090</v>
      </c>
      <c r="F9" s="44">
        <f>SUM('[2]Income-3M'!G11:J11)</f>
        <v>-5257</v>
      </c>
      <c r="G9" s="9">
        <v>-5507</v>
      </c>
      <c r="H9" s="9">
        <v>-5473</v>
      </c>
      <c r="I9" s="9">
        <v>-5345</v>
      </c>
      <c r="J9" s="9">
        <v>-5048</v>
      </c>
      <c r="K9" s="9">
        <v>-4601</v>
      </c>
      <c r="L9" s="9">
        <v>-4626</v>
      </c>
      <c r="M9" s="9">
        <v>-4623</v>
      </c>
      <c r="N9" s="9">
        <v>-4650</v>
      </c>
      <c r="O9" s="9">
        <v>-4720</v>
      </c>
      <c r="P9" s="9">
        <v>-4574</v>
      </c>
      <c r="Q9" s="9">
        <v>-4586</v>
      </c>
      <c r="R9" s="9">
        <v>-4584</v>
      </c>
      <c r="S9" s="9">
        <v>-4406</v>
      </c>
      <c r="T9" s="9">
        <v>-4421</v>
      </c>
      <c r="U9" s="9">
        <v>-4283</v>
      </c>
      <c r="V9" s="9">
        <v>-4258</v>
      </c>
      <c r="W9" s="9">
        <v>-4252</v>
      </c>
      <c r="X9" s="9">
        <v>-4245</v>
      </c>
      <c r="Y9" s="9">
        <v>-4208</v>
      </c>
      <c r="Z9" s="9">
        <v>-4116</v>
      </c>
      <c r="AA9" s="9">
        <v>-4092</v>
      </c>
      <c r="AB9" s="9">
        <v>-4006</v>
      </c>
      <c r="AC9" s="9">
        <v>-3713</v>
      </c>
      <c r="AD9" s="9">
        <v>-3233</v>
      </c>
      <c r="AE9" s="9">
        <v>-2750</v>
      </c>
      <c r="AF9" s="9">
        <v>-2268</v>
      </c>
      <c r="AG9" s="9">
        <v>-1993</v>
      </c>
      <c r="AH9" s="9">
        <v>-1898</v>
      </c>
      <c r="AI9" s="9">
        <v>-1854</v>
      </c>
      <c r="AJ9" s="9">
        <v>-1863</v>
      </c>
      <c r="AK9" s="9">
        <v>-1838</v>
      </c>
      <c r="AL9" s="9">
        <v>-1815</v>
      </c>
      <c r="AM9" s="9">
        <v>-1764</v>
      </c>
      <c r="AN9" s="10">
        <v>-1753</v>
      </c>
      <c r="AO9" s="10">
        <v>-1759</v>
      </c>
      <c r="AP9" s="10">
        <v>-1745</v>
      </c>
      <c r="AQ9" s="10">
        <v>-1730</v>
      </c>
    </row>
    <row r="10" spans="2:43" s="10" customFormat="1" ht="12.75">
      <c r="B10" s="8" t="s">
        <v>14</v>
      </c>
      <c r="C10" s="44">
        <v>-3703</v>
      </c>
      <c r="D10" s="44">
        <v>-3650</v>
      </c>
      <c r="E10" s="44">
        <v>-3649</v>
      </c>
      <c r="F10" s="44">
        <f>SUM('[2]Income-3M'!G12:J12)</f>
        <v>-3656</v>
      </c>
      <c r="G10" s="9">
        <v>-3623</v>
      </c>
      <c r="H10" s="9">
        <v>-3595</v>
      </c>
      <c r="I10" s="9">
        <v>-3575</v>
      </c>
      <c r="J10" s="9">
        <v>-3536</v>
      </c>
      <c r="K10" s="9">
        <v>-3472</v>
      </c>
      <c r="L10" s="9">
        <v>-3423</v>
      </c>
      <c r="M10" s="9">
        <v>-3549</v>
      </c>
      <c r="N10" s="9">
        <v>-3534</v>
      </c>
      <c r="O10" s="9">
        <v>-3486</v>
      </c>
      <c r="P10" s="9">
        <v>-3474</v>
      </c>
      <c r="Q10" s="9">
        <v>-3307</v>
      </c>
      <c r="R10" s="9">
        <v>-3273</v>
      </c>
      <c r="S10" s="9">
        <v>-3243</v>
      </c>
      <c r="T10" s="9">
        <v>-3167</v>
      </c>
      <c r="U10" s="9">
        <v>-3086</v>
      </c>
      <c r="V10" s="9">
        <v>-3094</v>
      </c>
      <c r="W10" s="9">
        <v>-3044</v>
      </c>
      <c r="X10" s="9">
        <v>-3020</v>
      </c>
      <c r="Y10" s="9">
        <v>-2990</v>
      </c>
      <c r="Z10" s="9">
        <v>-2943</v>
      </c>
      <c r="AA10" s="9">
        <v>-2948</v>
      </c>
      <c r="AB10" s="9">
        <v>-2958</v>
      </c>
      <c r="AC10" s="9">
        <v>-2745</v>
      </c>
      <c r="AD10" s="9">
        <v>-2426</v>
      </c>
      <c r="AE10" s="9">
        <v>-2041</v>
      </c>
      <c r="AF10" s="9">
        <v>-1654</v>
      </c>
      <c r="AG10" s="9">
        <v>-1491</v>
      </c>
      <c r="AH10" s="9">
        <v>-1472</v>
      </c>
      <c r="AI10" s="9">
        <v>-1436</v>
      </c>
      <c r="AJ10" s="9">
        <v>-1427</v>
      </c>
      <c r="AK10" s="9">
        <v>-1436</v>
      </c>
      <c r="AL10" s="9">
        <v>-1419</v>
      </c>
      <c r="AM10" s="9">
        <v>-1399</v>
      </c>
      <c r="AN10" s="10">
        <v>-1377</v>
      </c>
      <c r="AO10" s="10">
        <v>-1368</v>
      </c>
      <c r="AP10" s="10">
        <v>-1374</v>
      </c>
      <c r="AQ10" s="10">
        <v>-1381</v>
      </c>
    </row>
    <row r="11" spans="2:43" s="10" customFormat="1" ht="12.75">
      <c r="B11" s="8" t="s">
        <v>15</v>
      </c>
      <c r="C11" s="44">
        <v>-1848</v>
      </c>
      <c r="D11" s="44">
        <v>-1744</v>
      </c>
      <c r="E11" s="44">
        <v>-1633</v>
      </c>
      <c r="F11" s="44">
        <f>SUM('[2]Income-3M'!G13:J13)</f>
        <v>-1515</v>
      </c>
      <c r="G11" s="9">
        <v>-1507</v>
      </c>
      <c r="H11" s="9">
        <v>-1513</v>
      </c>
      <c r="I11" s="9">
        <v>-1535</v>
      </c>
      <c r="J11" s="9">
        <v>-1537</v>
      </c>
      <c r="K11" s="9">
        <v>-1534</v>
      </c>
      <c r="L11" s="9">
        <v>-1519</v>
      </c>
      <c r="M11" s="9">
        <v>-1599</v>
      </c>
      <c r="N11" s="9">
        <v>-1589</v>
      </c>
      <c r="O11" s="9">
        <v>-1575</v>
      </c>
      <c r="P11" s="9">
        <v>-1561</v>
      </c>
      <c r="Q11" s="9">
        <v>-1430</v>
      </c>
      <c r="R11" s="9">
        <v>-1428</v>
      </c>
      <c r="S11" s="9">
        <v>-1423</v>
      </c>
      <c r="T11" s="9">
        <v>-1417</v>
      </c>
      <c r="U11" s="9">
        <v>-1415</v>
      </c>
      <c r="V11" s="9">
        <v>-1399</v>
      </c>
      <c r="W11" s="9">
        <v>-1387</v>
      </c>
      <c r="X11" s="9">
        <v>-1378</v>
      </c>
      <c r="Y11" s="9">
        <v>-1375</v>
      </c>
      <c r="Z11" s="9">
        <v>-1396</v>
      </c>
      <c r="AA11" s="9">
        <v>-1419</v>
      </c>
      <c r="AB11" s="9">
        <v>-1439</v>
      </c>
      <c r="AC11" s="9">
        <v>-1337</v>
      </c>
      <c r="AD11" s="9">
        <v>-1136</v>
      </c>
      <c r="AE11" s="9">
        <v>-923</v>
      </c>
      <c r="AF11" s="9">
        <v>-709</v>
      </c>
      <c r="AG11" s="9">
        <v>-615</v>
      </c>
      <c r="AH11" s="9">
        <v>-613</v>
      </c>
      <c r="AI11" s="9">
        <v>-611</v>
      </c>
      <c r="AJ11" s="9">
        <v>-614</v>
      </c>
      <c r="AK11" s="9">
        <v>-630</v>
      </c>
      <c r="AL11" s="9">
        <v>-619</v>
      </c>
      <c r="AM11" s="9">
        <v>-617</v>
      </c>
      <c r="AN11" s="10">
        <v>-610</v>
      </c>
      <c r="AO11" s="10">
        <v>-587</v>
      </c>
      <c r="AP11" s="10">
        <v>-578</v>
      </c>
      <c r="AQ11" s="10">
        <v>-568</v>
      </c>
    </row>
    <row r="12" spans="2:43" s="16" customFormat="1" ht="12.75">
      <c r="B12" s="14" t="s">
        <v>16</v>
      </c>
      <c r="C12" s="44">
        <v>-2</v>
      </c>
      <c r="D12" s="44">
        <v>-17</v>
      </c>
      <c r="E12" s="44">
        <v>-8</v>
      </c>
      <c r="F12" s="44">
        <f>SUM('[2]Income-3M'!G14:J14)</f>
        <v>-2</v>
      </c>
      <c r="G12" s="9">
        <v>-2</v>
      </c>
      <c r="H12" s="15">
        <v>12</v>
      </c>
      <c r="I12" s="15" t="s">
        <v>42</v>
      </c>
      <c r="J12" s="15">
        <v>8</v>
      </c>
      <c r="K12" s="15">
        <v>6</v>
      </c>
      <c r="L12" s="15">
        <v>-7</v>
      </c>
      <c r="M12" s="15">
        <v>-5</v>
      </c>
      <c r="N12" s="15">
        <v>-4</v>
      </c>
      <c r="O12" s="15">
        <v>-2</v>
      </c>
      <c r="P12" s="15">
        <v>-1</v>
      </c>
      <c r="Q12" s="15">
        <v>-6</v>
      </c>
      <c r="R12" s="15">
        <v>-6</v>
      </c>
      <c r="S12" s="15">
        <v>-6</v>
      </c>
      <c r="T12" s="15">
        <v>-6</v>
      </c>
      <c r="U12" s="15">
        <v>-1</v>
      </c>
      <c r="V12" s="15">
        <v>-1</v>
      </c>
      <c r="W12" s="15">
        <v>0</v>
      </c>
      <c r="X12" s="15">
        <v>0</v>
      </c>
      <c r="Y12" s="15">
        <v>1</v>
      </c>
      <c r="Z12" s="15">
        <v>1</v>
      </c>
      <c r="AA12" s="15">
        <v>0</v>
      </c>
      <c r="AB12" s="15">
        <v>0</v>
      </c>
      <c r="AC12" s="15">
        <v>1</v>
      </c>
      <c r="AD12" s="15">
        <v>1</v>
      </c>
      <c r="AE12" s="15">
        <v>2</v>
      </c>
      <c r="AF12" s="15">
        <v>2</v>
      </c>
      <c r="AG12" s="15">
        <v>0</v>
      </c>
      <c r="AH12" s="15">
        <v>0</v>
      </c>
      <c r="AI12" s="15">
        <v>0</v>
      </c>
      <c r="AJ12" s="15">
        <v>0</v>
      </c>
      <c r="AK12" s="15">
        <v>1</v>
      </c>
      <c r="AL12" s="15">
        <v>1</v>
      </c>
      <c r="AM12" s="15">
        <v>0</v>
      </c>
      <c r="AN12" s="16">
        <v>0</v>
      </c>
      <c r="AO12" s="16">
        <v>0</v>
      </c>
      <c r="AP12" s="16">
        <v>-1</v>
      </c>
      <c r="AQ12" s="16">
        <v>-1</v>
      </c>
    </row>
    <row r="13" spans="2:43" s="13" customFormat="1" ht="24" customHeight="1">
      <c r="B13" s="11" t="s">
        <v>17</v>
      </c>
      <c r="C13" s="45">
        <v>-23754</v>
      </c>
      <c r="D13" s="45">
        <v>-23528</v>
      </c>
      <c r="E13" s="45">
        <v>-23252</v>
      </c>
      <c r="F13" s="45">
        <f>SUM('[2]Income-3M'!G15:J15)</f>
        <v>-23109</v>
      </c>
      <c r="G13" s="12">
        <v>-23124</v>
      </c>
      <c r="H13" s="12">
        <v>-22492</v>
      </c>
      <c r="I13" s="12">
        <v>-22115</v>
      </c>
      <c r="J13" s="12">
        <v>-21439</v>
      </c>
      <c r="K13" s="12">
        <v>-20449</v>
      </c>
      <c r="L13" s="12">
        <v>-20324</v>
      </c>
      <c r="M13" s="12">
        <v>-20511</v>
      </c>
      <c r="N13" s="12">
        <v>-20356</v>
      </c>
      <c r="O13" s="12">
        <v>-20183</v>
      </c>
      <c r="P13" s="12">
        <v>-19767</v>
      </c>
      <c r="Q13" s="12">
        <v>-19389</v>
      </c>
      <c r="R13" s="12">
        <v>-19568</v>
      </c>
      <c r="S13" s="12">
        <v>-19567</v>
      </c>
      <c r="T13" s="12">
        <v>-19822</v>
      </c>
      <c r="U13" s="12">
        <v>-19600</v>
      </c>
      <c r="V13" s="12">
        <v>-19445</v>
      </c>
      <c r="W13" s="12">
        <v>-19165</v>
      </c>
      <c r="X13" s="12">
        <v>-19070</v>
      </c>
      <c r="Y13" s="12">
        <v>-18948</v>
      </c>
      <c r="Z13" s="12">
        <v>-18647</v>
      </c>
      <c r="AA13" s="12">
        <v>-18708</v>
      </c>
      <c r="AB13" s="12">
        <v>-18682</v>
      </c>
      <c r="AC13" s="12">
        <v>-17152</v>
      </c>
      <c r="AD13" s="12">
        <v>-15156</v>
      </c>
      <c r="AE13" s="12">
        <v>-12677</v>
      </c>
      <c r="AF13" s="12">
        <v>-9965</v>
      </c>
      <c r="AG13" s="12">
        <v>-8932</v>
      </c>
      <c r="AH13" s="12">
        <v>-8493</v>
      </c>
      <c r="AI13" s="12">
        <v>-8316</v>
      </c>
      <c r="AJ13" s="12">
        <v>-8383</v>
      </c>
      <c r="AK13" s="12">
        <v>-8318</v>
      </c>
      <c r="AL13" s="12">
        <v>-8260</v>
      </c>
      <c r="AM13" s="12">
        <v>-8136</v>
      </c>
      <c r="AN13" s="13">
        <v>-7876</v>
      </c>
      <c r="AO13" s="13">
        <v>-7774</v>
      </c>
      <c r="AP13" s="13">
        <v>-7628</v>
      </c>
      <c r="AQ13" s="13">
        <v>-7509</v>
      </c>
    </row>
    <row r="14" spans="2:43" s="13" customFormat="1" ht="24" customHeight="1">
      <c r="B14" s="11" t="s">
        <v>18</v>
      </c>
      <c r="C14" s="45">
        <v>726</v>
      </c>
      <c r="D14" s="45">
        <v>1086</v>
      </c>
      <c r="E14" s="45">
        <v>1397</v>
      </c>
      <c r="F14" s="45">
        <f>SUM('[2]Income-3M'!G16:J16)</f>
        <v>1761</v>
      </c>
      <c r="G14" s="12">
        <v>1393</v>
      </c>
      <c r="H14" s="12">
        <v>1430</v>
      </c>
      <c r="I14" s="12">
        <v>1537</v>
      </c>
      <c r="J14" s="12">
        <v>1705</v>
      </c>
      <c r="K14" s="12">
        <v>2368</v>
      </c>
      <c r="L14" s="12">
        <v>2241</v>
      </c>
      <c r="M14" s="12">
        <v>1931</v>
      </c>
      <c r="N14" s="12">
        <v>1927</v>
      </c>
      <c r="O14" s="12">
        <v>1937</v>
      </c>
      <c r="P14" s="12">
        <v>2045</v>
      </c>
      <c r="Q14" s="12">
        <v>2154</v>
      </c>
      <c r="R14" s="12">
        <v>2503</v>
      </c>
      <c r="S14" s="12">
        <v>2546</v>
      </c>
      <c r="T14" s="12">
        <v>2586</v>
      </c>
      <c r="U14" s="12">
        <v>2726</v>
      </c>
      <c r="V14" s="12">
        <v>2150</v>
      </c>
      <c r="W14" s="12">
        <v>2058</v>
      </c>
      <c r="X14" s="12">
        <v>1901</v>
      </c>
      <c r="Y14" s="12">
        <v>1644</v>
      </c>
      <c r="Z14" s="12">
        <v>1503</v>
      </c>
      <c r="AA14" s="12">
        <v>1315</v>
      </c>
      <c r="AB14" s="12">
        <v>1137</v>
      </c>
      <c r="AC14" s="12">
        <v>959</v>
      </c>
      <c r="AD14" s="12">
        <v>811</v>
      </c>
      <c r="AE14" s="12">
        <v>710</v>
      </c>
      <c r="AF14" s="12">
        <v>489</v>
      </c>
      <c r="AG14" s="12">
        <v>539</v>
      </c>
      <c r="AH14" s="12">
        <v>674</v>
      </c>
      <c r="AI14" s="12">
        <v>788</v>
      </c>
      <c r="AJ14" s="12">
        <v>978</v>
      </c>
      <c r="AK14" s="12">
        <v>1229</v>
      </c>
      <c r="AL14" s="12">
        <v>1209</v>
      </c>
      <c r="AM14" s="12">
        <v>1135</v>
      </c>
      <c r="AN14" s="13">
        <v>1037</v>
      </c>
      <c r="AO14" s="13">
        <v>942</v>
      </c>
      <c r="AP14" s="13">
        <v>730</v>
      </c>
      <c r="AQ14" s="13">
        <v>571</v>
      </c>
    </row>
    <row r="15" spans="2:43" s="19" customFormat="1" ht="12">
      <c r="B15" s="17" t="s">
        <v>19</v>
      </c>
      <c r="C15" s="44">
        <v>135</v>
      </c>
      <c r="D15" s="44">
        <v>179</v>
      </c>
      <c r="E15" s="44">
        <v>-19</v>
      </c>
      <c r="F15" s="44">
        <f>SUM('[2]Income-3M'!G17:J17)</f>
        <v>13</v>
      </c>
      <c r="G15" s="9">
        <v>-83</v>
      </c>
      <c r="H15" s="18">
        <v>-89</v>
      </c>
      <c r="I15" s="18">
        <v>-135</v>
      </c>
      <c r="J15" s="18">
        <v>-141</v>
      </c>
      <c r="K15" s="18">
        <v>-140</v>
      </c>
      <c r="L15" s="18">
        <v>-138</v>
      </c>
      <c r="M15" s="18">
        <v>-141</v>
      </c>
      <c r="N15" s="18">
        <v>-155</v>
      </c>
      <c r="O15" s="18">
        <v>-108</v>
      </c>
      <c r="P15" s="18">
        <v>-108</v>
      </c>
      <c r="Q15" s="18">
        <v>-129</v>
      </c>
      <c r="R15" s="18">
        <v>-132</v>
      </c>
      <c r="S15" s="18">
        <v>-160</v>
      </c>
      <c r="T15" s="18">
        <v>-175</v>
      </c>
      <c r="U15" s="18">
        <v>-167</v>
      </c>
      <c r="V15" s="18">
        <v>-185</v>
      </c>
      <c r="W15" s="18">
        <v>-229</v>
      </c>
      <c r="X15" s="18">
        <v>-248</v>
      </c>
      <c r="Y15" s="18">
        <v>-275</v>
      </c>
      <c r="Z15" s="18">
        <v>-297</v>
      </c>
      <c r="AA15" s="18">
        <v>-297</v>
      </c>
      <c r="AB15" s="18">
        <v>-309</v>
      </c>
      <c r="AC15" s="18">
        <v>-289</v>
      </c>
      <c r="AD15" s="18">
        <v>-233</v>
      </c>
      <c r="AE15" s="18">
        <v>-161</v>
      </c>
      <c r="AF15" s="18">
        <v>-87</v>
      </c>
      <c r="AG15" s="18">
        <v>-44</v>
      </c>
      <c r="AH15" s="18">
        <v>-29</v>
      </c>
      <c r="AI15" s="18">
        <v>-43</v>
      </c>
      <c r="AJ15" s="18">
        <v>-45</v>
      </c>
      <c r="AK15" s="18">
        <v>-50</v>
      </c>
      <c r="AL15" s="18">
        <v>-60</v>
      </c>
      <c r="AM15" s="18">
        <v>-67</v>
      </c>
      <c r="AN15" s="19">
        <v>-77</v>
      </c>
      <c r="AO15" s="19">
        <v>-86</v>
      </c>
      <c r="AP15" s="19">
        <v>-93</v>
      </c>
      <c r="AQ15" s="19">
        <v>-104</v>
      </c>
    </row>
    <row r="16" spans="2:43" s="22" customFormat="1" ht="12.75" customHeight="1">
      <c r="B16" s="20" t="s">
        <v>20</v>
      </c>
      <c r="C16" s="63">
        <v>861</v>
      </c>
      <c r="D16" s="63">
        <v>1265</v>
      </c>
      <c r="E16" s="63">
        <v>1378</v>
      </c>
      <c r="F16" s="63">
        <f>SUM('[2]Income-3M'!G18:J18)</f>
        <v>1774</v>
      </c>
      <c r="G16" s="64">
        <v>1310</v>
      </c>
      <c r="H16" s="65">
        <v>1341</v>
      </c>
      <c r="I16" s="21">
        <v>1402</v>
      </c>
      <c r="J16" s="21">
        <v>1564</v>
      </c>
      <c r="K16" s="21">
        <v>2228</v>
      </c>
      <c r="L16" s="21">
        <v>2103</v>
      </c>
      <c r="M16" s="21">
        <v>1790</v>
      </c>
      <c r="N16" s="21">
        <v>1772</v>
      </c>
      <c r="O16" s="21">
        <v>1829</v>
      </c>
      <c r="P16" s="21">
        <v>1937</v>
      </c>
      <c r="Q16" s="21">
        <v>2025</v>
      </c>
      <c r="R16" s="21">
        <v>2371</v>
      </c>
      <c r="S16" s="21">
        <v>2386</v>
      </c>
      <c r="T16" s="21">
        <v>2411</v>
      </c>
      <c r="U16" s="21">
        <v>2559</v>
      </c>
      <c r="V16" s="21">
        <v>1965</v>
      </c>
      <c r="W16" s="21">
        <v>1829</v>
      </c>
      <c r="X16" s="21">
        <v>1653</v>
      </c>
      <c r="Y16" s="21">
        <v>1369</v>
      </c>
      <c r="Z16" s="21">
        <v>1206</v>
      </c>
      <c r="AA16" s="21">
        <v>1018</v>
      </c>
      <c r="AB16" s="21">
        <v>828</v>
      </c>
      <c r="AC16" s="21">
        <v>670</v>
      </c>
      <c r="AD16" s="21">
        <v>578</v>
      </c>
      <c r="AE16" s="21">
        <v>549</v>
      </c>
      <c r="AF16" s="21">
        <v>402</v>
      </c>
      <c r="AG16" s="21">
        <v>495</v>
      </c>
      <c r="AH16" s="21">
        <v>645</v>
      </c>
      <c r="AI16" s="21">
        <v>745</v>
      </c>
      <c r="AJ16" s="21">
        <v>933</v>
      </c>
      <c r="AK16" s="21">
        <v>1179</v>
      </c>
      <c r="AL16" s="21">
        <v>1149</v>
      </c>
      <c r="AM16" s="21">
        <v>1068</v>
      </c>
      <c r="AN16" s="22">
        <v>960</v>
      </c>
      <c r="AO16" s="22">
        <v>856</v>
      </c>
      <c r="AP16" s="22">
        <v>637</v>
      </c>
      <c r="AQ16" s="22">
        <v>467</v>
      </c>
    </row>
    <row r="17" spans="2:43" s="10" customFormat="1" ht="12">
      <c r="B17" s="4" t="s">
        <v>21</v>
      </c>
      <c r="C17" s="44">
        <v>-137</v>
      </c>
      <c r="D17" s="44">
        <v>-254</v>
      </c>
      <c r="E17" s="44">
        <v>-341</v>
      </c>
      <c r="F17" s="44">
        <f>SUM('[2]Income-3M'!G19:J19)</f>
        <v>-451</v>
      </c>
      <c r="G17" s="9">
        <v>-320</v>
      </c>
      <c r="H17" s="9">
        <v>-304</v>
      </c>
      <c r="I17" s="9">
        <v>-306</v>
      </c>
      <c r="J17" s="9">
        <v>-318</v>
      </c>
      <c r="K17" s="9">
        <v>-493</v>
      </c>
      <c r="L17" s="9">
        <v>-465</v>
      </c>
      <c r="M17" s="9">
        <v>-383</v>
      </c>
      <c r="N17" s="9">
        <v>-378</v>
      </c>
      <c r="O17" s="9">
        <v>-391</v>
      </c>
      <c r="P17" s="9">
        <v>-419</v>
      </c>
      <c r="Q17" s="9">
        <v>-445</v>
      </c>
      <c r="R17" s="9">
        <v>-429</v>
      </c>
      <c r="S17" s="9">
        <v>-441</v>
      </c>
      <c r="T17" s="9">
        <v>-443</v>
      </c>
      <c r="U17" s="9">
        <v>-461</v>
      </c>
      <c r="V17" s="9">
        <v>-418</v>
      </c>
      <c r="W17" s="9">
        <v>-393</v>
      </c>
      <c r="X17" s="9">
        <v>-352</v>
      </c>
      <c r="Y17" s="9">
        <v>-294</v>
      </c>
      <c r="Z17" s="9">
        <v>-256</v>
      </c>
      <c r="AA17" s="9">
        <v>-191</v>
      </c>
      <c r="AB17" s="9">
        <v>-142</v>
      </c>
      <c r="AC17" s="9">
        <v>274</v>
      </c>
      <c r="AD17" s="9">
        <v>281</v>
      </c>
      <c r="AE17" s="9">
        <v>260</v>
      </c>
      <c r="AF17" s="9">
        <v>275</v>
      </c>
      <c r="AG17" s="9">
        <v>-134</v>
      </c>
      <c r="AH17" s="9">
        <v>-176</v>
      </c>
      <c r="AI17" s="9">
        <v>-201</v>
      </c>
      <c r="AJ17" s="9">
        <v>-250</v>
      </c>
      <c r="AK17" s="9">
        <v>-316</v>
      </c>
      <c r="AL17" s="9">
        <v>-305</v>
      </c>
      <c r="AM17" s="9">
        <v>-284</v>
      </c>
      <c r="AN17" s="10">
        <v>-255</v>
      </c>
      <c r="AO17" s="10">
        <v>-216</v>
      </c>
      <c r="AP17" s="10">
        <v>-151</v>
      </c>
      <c r="AQ17" s="10">
        <v>-107</v>
      </c>
    </row>
    <row r="18" spans="2:43" s="13" customFormat="1" ht="24" customHeight="1">
      <c r="B18" s="23" t="s">
        <v>43</v>
      </c>
      <c r="C18" s="45">
        <v>724</v>
      </c>
      <c r="D18" s="45">
        <v>1011</v>
      </c>
      <c r="E18" s="45">
        <v>1037</v>
      </c>
      <c r="F18" s="45">
        <f>SUM('[2]Income-3M'!G20:J20)</f>
        <v>1323</v>
      </c>
      <c r="G18" s="12">
        <v>990</v>
      </c>
      <c r="H18" s="12">
        <v>1037</v>
      </c>
      <c r="I18" s="12">
        <v>1096</v>
      </c>
      <c r="J18" s="12">
        <v>1246</v>
      </c>
      <c r="K18" s="12">
        <v>1735</v>
      </c>
      <c r="L18" s="12">
        <v>1638</v>
      </c>
      <c r="M18" s="12">
        <v>1407</v>
      </c>
      <c r="N18" s="12">
        <v>1394</v>
      </c>
      <c r="O18" s="12">
        <v>1438</v>
      </c>
      <c r="P18" s="12">
        <v>1518</v>
      </c>
      <c r="Q18" s="12">
        <v>1580</v>
      </c>
      <c r="R18" s="12">
        <v>1942</v>
      </c>
      <c r="S18" s="12">
        <v>1945</v>
      </c>
      <c r="T18" s="12">
        <v>1968</v>
      </c>
      <c r="U18" s="12">
        <v>2098</v>
      </c>
      <c r="V18" s="12">
        <v>1547</v>
      </c>
      <c r="W18" s="12">
        <v>1436</v>
      </c>
      <c r="X18" s="12">
        <v>1301</v>
      </c>
      <c r="Y18" s="12">
        <v>1075</v>
      </c>
      <c r="Z18" s="12">
        <v>950</v>
      </c>
      <c r="AA18" s="12">
        <v>827</v>
      </c>
      <c r="AB18" s="12">
        <v>686</v>
      </c>
      <c r="AC18" s="12">
        <v>944</v>
      </c>
      <c r="AD18" s="12">
        <v>859</v>
      </c>
      <c r="AE18" s="12">
        <v>809</v>
      </c>
      <c r="AF18" s="12">
        <v>677</v>
      </c>
      <c r="AG18" s="12">
        <v>361</v>
      </c>
      <c r="AH18" s="12">
        <v>469</v>
      </c>
      <c r="AI18" s="12">
        <v>544</v>
      </c>
      <c r="AJ18" s="12">
        <v>683</v>
      </c>
      <c r="AK18" s="12">
        <v>863</v>
      </c>
      <c r="AL18" s="12">
        <v>844</v>
      </c>
      <c r="AM18" s="12">
        <v>784</v>
      </c>
      <c r="AN18" s="13">
        <v>705</v>
      </c>
      <c r="AO18" s="13">
        <v>640</v>
      </c>
      <c r="AP18" s="13">
        <v>486</v>
      </c>
      <c r="AQ18" s="13">
        <v>360</v>
      </c>
    </row>
    <row r="19" spans="2:39" s="22" customFormat="1" ht="24" customHeight="1">
      <c r="B19" s="50" t="s">
        <v>44</v>
      </c>
      <c r="C19" s="49">
        <v>5709</v>
      </c>
      <c r="D19" s="49">
        <v>5709</v>
      </c>
      <c r="E19" s="49">
        <v>5659</v>
      </c>
      <c r="F19" s="49">
        <f>SUM('[2]Income-3M'!G21)</f>
        <v>-18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</row>
    <row r="20" spans="2:43" s="66" customFormat="1" ht="24" customHeight="1">
      <c r="B20" s="50" t="s">
        <v>22</v>
      </c>
      <c r="C20" s="49">
        <v>6433</v>
      </c>
      <c r="D20" s="49">
        <v>6720</v>
      </c>
      <c r="E20" s="49">
        <v>5936</v>
      </c>
      <c r="F20" s="49">
        <f>SUM('[2]Income-3M'!G22)</f>
        <v>182</v>
      </c>
      <c r="G20" s="49">
        <f>G18</f>
        <v>990</v>
      </c>
      <c r="H20" s="49">
        <f aca="true" t="shared" si="0" ref="H20:AQ20">H18</f>
        <v>1037</v>
      </c>
      <c r="I20" s="49">
        <f t="shared" si="0"/>
        <v>1096</v>
      </c>
      <c r="J20" s="49">
        <f t="shared" si="0"/>
        <v>1246</v>
      </c>
      <c r="K20" s="49">
        <f t="shared" si="0"/>
        <v>1735</v>
      </c>
      <c r="L20" s="49">
        <f t="shared" si="0"/>
        <v>1638</v>
      </c>
      <c r="M20" s="49">
        <f t="shared" si="0"/>
        <v>1407</v>
      </c>
      <c r="N20" s="49">
        <f t="shared" si="0"/>
        <v>1394</v>
      </c>
      <c r="O20" s="49">
        <f t="shared" si="0"/>
        <v>1438</v>
      </c>
      <c r="P20" s="49">
        <f t="shared" si="0"/>
        <v>1518</v>
      </c>
      <c r="Q20" s="49">
        <f t="shared" si="0"/>
        <v>1580</v>
      </c>
      <c r="R20" s="49">
        <f t="shared" si="0"/>
        <v>1942</v>
      </c>
      <c r="S20" s="49">
        <f t="shared" si="0"/>
        <v>1945</v>
      </c>
      <c r="T20" s="49">
        <f t="shared" si="0"/>
        <v>1968</v>
      </c>
      <c r="U20" s="49">
        <f t="shared" si="0"/>
        <v>2098</v>
      </c>
      <c r="V20" s="49">
        <f t="shared" si="0"/>
        <v>1547</v>
      </c>
      <c r="W20" s="49">
        <f t="shared" si="0"/>
        <v>1436</v>
      </c>
      <c r="X20" s="49">
        <f t="shared" si="0"/>
        <v>1301</v>
      </c>
      <c r="Y20" s="49">
        <f t="shared" si="0"/>
        <v>1075</v>
      </c>
      <c r="Z20" s="49">
        <f t="shared" si="0"/>
        <v>950</v>
      </c>
      <c r="AA20" s="49">
        <f t="shared" si="0"/>
        <v>827</v>
      </c>
      <c r="AB20" s="49">
        <f t="shared" si="0"/>
        <v>686</v>
      </c>
      <c r="AC20" s="49">
        <f t="shared" si="0"/>
        <v>944</v>
      </c>
      <c r="AD20" s="49">
        <f t="shared" si="0"/>
        <v>859</v>
      </c>
      <c r="AE20" s="49">
        <f t="shared" si="0"/>
        <v>809</v>
      </c>
      <c r="AF20" s="49">
        <f t="shared" si="0"/>
        <v>677</v>
      </c>
      <c r="AG20" s="49">
        <f t="shared" si="0"/>
        <v>361</v>
      </c>
      <c r="AH20" s="49">
        <f t="shared" si="0"/>
        <v>469</v>
      </c>
      <c r="AI20" s="49">
        <f t="shared" si="0"/>
        <v>544</v>
      </c>
      <c r="AJ20" s="49">
        <f t="shared" si="0"/>
        <v>683</v>
      </c>
      <c r="AK20" s="49">
        <f t="shared" si="0"/>
        <v>863</v>
      </c>
      <c r="AL20" s="49">
        <f t="shared" si="0"/>
        <v>844</v>
      </c>
      <c r="AM20" s="49">
        <f t="shared" si="0"/>
        <v>784</v>
      </c>
      <c r="AN20" s="49">
        <f t="shared" si="0"/>
        <v>705</v>
      </c>
      <c r="AO20" s="49">
        <f t="shared" si="0"/>
        <v>640</v>
      </c>
      <c r="AP20" s="49">
        <f t="shared" si="0"/>
        <v>486</v>
      </c>
      <c r="AQ20" s="49">
        <f t="shared" si="0"/>
        <v>360</v>
      </c>
    </row>
    <row r="21" spans="2:43" s="24" customFormat="1" ht="24" customHeight="1">
      <c r="B21" s="24" t="s">
        <v>23</v>
      </c>
      <c r="C21" s="44"/>
      <c r="D21" s="44" t="s">
        <v>24</v>
      </c>
      <c r="E21" s="44"/>
      <c r="F21" s="44"/>
      <c r="G21" s="9"/>
      <c r="H21" s="25" t="s">
        <v>24</v>
      </c>
      <c r="I21" s="25"/>
      <c r="J21" s="25"/>
      <c r="K21" s="25"/>
      <c r="L21" s="25" t="s">
        <v>24</v>
      </c>
      <c r="M21" s="25"/>
      <c r="N21" s="25"/>
      <c r="O21" s="25"/>
      <c r="P21" s="25" t="s">
        <v>24</v>
      </c>
      <c r="Q21" s="25"/>
      <c r="R21" s="25"/>
      <c r="S21" s="25"/>
      <c r="T21" s="25" t="s">
        <v>24</v>
      </c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</row>
    <row r="22" spans="2:43" s="29" customFormat="1" ht="12">
      <c r="B22" s="26" t="s">
        <v>25</v>
      </c>
      <c r="C22" s="44">
        <v>6433</v>
      </c>
      <c r="D22" s="44">
        <v>6720</v>
      </c>
      <c r="E22" s="44">
        <v>6696</v>
      </c>
      <c r="F22" s="44">
        <f>SUM('[2]Income-3M'!G24:J24)</f>
        <v>1305</v>
      </c>
      <c r="G22" s="9">
        <v>990</v>
      </c>
      <c r="H22" s="9">
        <v>1037</v>
      </c>
      <c r="I22" s="9">
        <v>1096</v>
      </c>
      <c r="J22" s="9">
        <v>1246</v>
      </c>
      <c r="K22" s="9">
        <v>1735</v>
      </c>
      <c r="L22" s="9">
        <v>1638</v>
      </c>
      <c r="M22" s="9">
        <v>1407</v>
      </c>
      <c r="N22" s="9">
        <v>1394</v>
      </c>
      <c r="O22" s="9">
        <v>1438</v>
      </c>
      <c r="P22" s="9">
        <v>1518</v>
      </c>
      <c r="Q22" s="9">
        <v>1581</v>
      </c>
      <c r="R22" s="9">
        <v>1803</v>
      </c>
      <c r="S22" s="9">
        <v>1800</v>
      </c>
      <c r="T22" s="9">
        <v>1811</v>
      </c>
      <c r="U22" s="9">
        <v>1933</v>
      </c>
      <c r="V22" s="9">
        <v>1517</v>
      </c>
      <c r="W22" s="9">
        <v>1408</v>
      </c>
      <c r="X22" s="9">
        <v>1277</v>
      </c>
      <c r="Y22" s="9">
        <v>1055</v>
      </c>
      <c r="Z22" s="9">
        <v>932</v>
      </c>
      <c r="AA22" s="9">
        <v>810</v>
      </c>
      <c r="AB22" s="9">
        <v>671</v>
      </c>
      <c r="AC22" s="28">
        <v>932</v>
      </c>
      <c r="AD22" s="28">
        <v>850</v>
      </c>
      <c r="AE22" s="28">
        <v>803</v>
      </c>
      <c r="AF22" s="28">
        <v>677</v>
      </c>
      <c r="AG22" s="28">
        <v>361</v>
      </c>
      <c r="AH22" s="28">
        <v>469</v>
      </c>
      <c r="AI22" s="28">
        <v>544</v>
      </c>
      <c r="AJ22" s="28">
        <v>683</v>
      </c>
      <c r="AK22" s="28">
        <v>863</v>
      </c>
      <c r="AL22" s="28">
        <v>844</v>
      </c>
      <c r="AM22" s="28">
        <v>784</v>
      </c>
      <c r="AN22" s="29">
        <v>705</v>
      </c>
      <c r="AO22" s="29">
        <v>640</v>
      </c>
      <c r="AP22" s="29">
        <v>486</v>
      </c>
      <c r="AQ22" s="29">
        <v>360</v>
      </c>
    </row>
    <row r="23" spans="2:43" s="32" customFormat="1" ht="12">
      <c r="B23" s="30" t="s">
        <v>26</v>
      </c>
      <c r="C23" s="44">
        <v>0</v>
      </c>
      <c r="D23" s="44">
        <v>0</v>
      </c>
      <c r="E23" s="44" t="s">
        <v>42</v>
      </c>
      <c r="F23" s="44" t="s">
        <v>42</v>
      </c>
      <c r="G23" s="9">
        <v>0</v>
      </c>
      <c r="H23" s="31">
        <v>0</v>
      </c>
      <c r="I23" s="31" t="s">
        <v>42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-1</v>
      </c>
      <c r="R23" s="31">
        <v>139</v>
      </c>
      <c r="S23" s="31">
        <v>145</v>
      </c>
      <c r="T23" s="31">
        <v>157</v>
      </c>
      <c r="U23" s="31">
        <v>165</v>
      </c>
      <c r="V23" s="31">
        <v>30</v>
      </c>
      <c r="W23" s="31">
        <v>28</v>
      </c>
      <c r="X23" s="31">
        <v>24</v>
      </c>
      <c r="Y23" s="31">
        <v>20</v>
      </c>
      <c r="Z23" s="31">
        <v>18</v>
      </c>
      <c r="AA23" s="31">
        <v>17</v>
      </c>
      <c r="AB23" s="31">
        <v>15</v>
      </c>
      <c r="AC23" s="31">
        <v>12</v>
      </c>
      <c r="AD23" s="31">
        <v>9</v>
      </c>
      <c r="AE23" s="31">
        <v>6</v>
      </c>
      <c r="AF23" s="31">
        <v>0</v>
      </c>
      <c r="AG23" s="31" t="s">
        <v>42</v>
      </c>
      <c r="AH23" s="31" t="s">
        <v>42</v>
      </c>
      <c r="AI23" s="31">
        <v>0</v>
      </c>
      <c r="AJ23" s="31">
        <v>0</v>
      </c>
      <c r="AK23" s="31">
        <v>0</v>
      </c>
      <c r="AL23" s="31">
        <v>0</v>
      </c>
      <c r="AM23" s="31">
        <v>0</v>
      </c>
      <c r="AN23" s="31">
        <v>0</v>
      </c>
      <c r="AO23" s="31">
        <v>0</v>
      </c>
      <c r="AP23" s="31">
        <v>0</v>
      </c>
      <c r="AQ23" s="31">
        <v>0</v>
      </c>
    </row>
    <row r="24" spans="2:43" s="13" customFormat="1" ht="24" customHeight="1">
      <c r="B24" s="11" t="s">
        <v>22</v>
      </c>
      <c r="C24" s="45">
        <v>6451</v>
      </c>
      <c r="D24" s="45">
        <v>6720</v>
      </c>
      <c r="E24" s="45">
        <v>6714</v>
      </c>
      <c r="F24" s="45">
        <v>1323</v>
      </c>
      <c r="G24" s="12">
        <v>990</v>
      </c>
      <c r="H24" s="12">
        <v>1037</v>
      </c>
      <c r="I24" s="12">
        <v>1096</v>
      </c>
      <c r="J24" s="12">
        <v>1246</v>
      </c>
      <c r="K24" s="12">
        <v>1735</v>
      </c>
      <c r="L24" s="12">
        <v>1638</v>
      </c>
      <c r="M24" s="12">
        <v>1407</v>
      </c>
      <c r="N24" s="12">
        <v>1394</v>
      </c>
      <c r="O24" s="12">
        <v>1438</v>
      </c>
      <c r="P24" s="12">
        <v>1518</v>
      </c>
      <c r="Q24" s="12">
        <v>1580</v>
      </c>
      <c r="R24" s="12">
        <v>1942</v>
      </c>
      <c r="S24" s="12">
        <v>1945</v>
      </c>
      <c r="T24" s="12">
        <v>1968</v>
      </c>
      <c r="U24" s="12">
        <v>2098</v>
      </c>
      <c r="V24" s="12">
        <v>1547</v>
      </c>
      <c r="W24" s="12">
        <v>1436</v>
      </c>
      <c r="X24" s="12">
        <v>1301</v>
      </c>
      <c r="Y24" s="12">
        <v>1075</v>
      </c>
      <c r="Z24" s="12">
        <v>950</v>
      </c>
      <c r="AA24" s="12">
        <v>827</v>
      </c>
      <c r="AB24" s="12">
        <v>686</v>
      </c>
      <c r="AC24" s="12">
        <v>944</v>
      </c>
      <c r="AD24" s="12">
        <v>859</v>
      </c>
      <c r="AE24" s="12">
        <v>809</v>
      </c>
      <c r="AF24" s="12">
        <v>677</v>
      </c>
      <c r="AG24" s="12">
        <v>361</v>
      </c>
      <c r="AH24" s="12">
        <v>469</v>
      </c>
      <c r="AI24" s="12">
        <v>544</v>
      </c>
      <c r="AJ24" s="12">
        <v>683</v>
      </c>
      <c r="AK24" s="12">
        <v>863</v>
      </c>
      <c r="AL24" s="12">
        <v>844</v>
      </c>
      <c r="AM24" s="12">
        <v>784</v>
      </c>
      <c r="AN24" s="13">
        <v>705</v>
      </c>
      <c r="AO24" s="13">
        <v>640</v>
      </c>
      <c r="AP24" s="13">
        <v>486</v>
      </c>
      <c r="AQ24" s="13">
        <v>360</v>
      </c>
    </row>
    <row r="25" spans="2:43" ht="12.75">
      <c r="B25" s="33" t="s">
        <v>27</v>
      </c>
      <c r="C25" s="55">
        <v>31.11</v>
      </c>
      <c r="D25" s="55">
        <v>32.5</v>
      </c>
      <c r="E25" s="55">
        <v>32.38</v>
      </c>
      <c r="F25" s="55">
        <v>6.31</v>
      </c>
      <c r="G25" s="34">
        <v>4.79</v>
      </c>
      <c r="H25" s="34">
        <v>5.01</v>
      </c>
      <c r="I25" s="34">
        <v>5.300000000000001</v>
      </c>
      <c r="J25" s="34">
        <v>6.02</v>
      </c>
      <c r="K25" s="34">
        <v>8.370000000000001</v>
      </c>
      <c r="L25" s="34">
        <v>7.91</v>
      </c>
      <c r="M25" s="34">
        <v>6.789999999999999</v>
      </c>
      <c r="N25" s="34">
        <v>6.720000000000001</v>
      </c>
      <c r="O25" s="34">
        <v>6.9399999999999995</v>
      </c>
      <c r="P25" s="34">
        <v>7.33</v>
      </c>
      <c r="Q25" s="34">
        <v>7.63</v>
      </c>
      <c r="R25" s="34">
        <v>8.71</v>
      </c>
      <c r="S25" s="34">
        <v>8.7</v>
      </c>
      <c r="T25" s="34">
        <v>8.75</v>
      </c>
      <c r="U25" s="34">
        <v>9.35</v>
      </c>
      <c r="V25" s="34">
        <v>7.34</v>
      </c>
      <c r="W25" s="34">
        <v>6.81</v>
      </c>
      <c r="X25" s="34">
        <v>6.18</v>
      </c>
      <c r="Y25" s="34">
        <v>5.1000000000000005</v>
      </c>
      <c r="Z25" s="34">
        <v>4.5</v>
      </c>
      <c r="AA25" s="34">
        <v>3.92</v>
      </c>
      <c r="AB25" s="34">
        <v>3.24</v>
      </c>
      <c r="AC25" s="34">
        <v>5.27</v>
      </c>
      <c r="AD25" s="34">
        <v>5.1899999999999995</v>
      </c>
      <c r="AE25" s="34">
        <v>5.3</v>
      </c>
      <c r="AF25" s="35">
        <v>5.14</v>
      </c>
      <c r="AG25" s="35">
        <v>2.8200000000000003</v>
      </c>
      <c r="AH25" s="35">
        <v>3.66</v>
      </c>
      <c r="AI25" s="35">
        <v>4.25</v>
      </c>
      <c r="AJ25" s="35">
        <v>5.34</v>
      </c>
      <c r="AK25" s="67">
        <v>6.75</v>
      </c>
      <c r="AL25" s="67">
        <v>6.59</v>
      </c>
      <c r="AM25" s="67">
        <v>6.13</v>
      </c>
      <c r="AN25" s="67">
        <v>5.52</v>
      </c>
      <c r="AO25" s="67">
        <v>5</v>
      </c>
      <c r="AP25" s="67">
        <v>3.91</v>
      </c>
      <c r="AQ25" s="67">
        <v>2.9499999999999997</v>
      </c>
    </row>
    <row r="26" spans="2:43" ht="12.75">
      <c r="B26" s="33" t="s">
        <v>28</v>
      </c>
      <c r="C26" s="55">
        <v>31.08</v>
      </c>
      <c r="D26" s="55">
        <v>32.47</v>
      </c>
      <c r="E26" s="55">
        <v>32.34</v>
      </c>
      <c r="F26" s="55">
        <v>6.3</v>
      </c>
      <c r="G26" s="34">
        <v>4.78</v>
      </c>
      <c r="H26" s="34">
        <v>5</v>
      </c>
      <c r="I26" s="34">
        <v>5.29</v>
      </c>
      <c r="J26" s="34">
        <v>6.01</v>
      </c>
      <c r="K26" s="34">
        <v>8.370000000000001</v>
      </c>
      <c r="L26" s="34">
        <v>7.9</v>
      </c>
      <c r="M26" s="34">
        <v>6.77</v>
      </c>
      <c r="N26" s="34">
        <v>6.709999999999999</v>
      </c>
      <c r="O26" s="34">
        <v>6.92</v>
      </c>
      <c r="P26" s="34">
        <v>7.31</v>
      </c>
      <c r="Q26" s="34">
        <v>7.620000000000001</v>
      </c>
      <c r="R26" s="34">
        <v>8.690000000000001</v>
      </c>
      <c r="S26" s="34">
        <v>8.68</v>
      </c>
      <c r="T26" s="34">
        <v>8.73</v>
      </c>
      <c r="U26" s="34">
        <v>9.32</v>
      </c>
      <c r="V26" s="34">
        <v>7.32</v>
      </c>
      <c r="W26" s="34">
        <v>6.78</v>
      </c>
      <c r="X26" s="34">
        <v>6.16</v>
      </c>
      <c r="Y26" s="34">
        <v>5.090000000000001</v>
      </c>
      <c r="Z26" s="34">
        <v>4.494</v>
      </c>
      <c r="AA26" s="34">
        <v>3.9160000000000004</v>
      </c>
      <c r="AB26" s="34">
        <v>3.24</v>
      </c>
      <c r="AC26" s="34">
        <v>5.26</v>
      </c>
      <c r="AD26" s="34">
        <v>5.1659999999999995</v>
      </c>
      <c r="AE26" s="34">
        <v>5.284</v>
      </c>
      <c r="AF26" s="34">
        <v>5.12</v>
      </c>
      <c r="AG26" s="35">
        <v>2.81</v>
      </c>
      <c r="AH26" s="35">
        <v>3.65</v>
      </c>
      <c r="AI26" s="35">
        <v>4.24</v>
      </c>
      <c r="AJ26" s="35">
        <v>5.33</v>
      </c>
      <c r="AK26" s="67">
        <v>6.7299999999999995</v>
      </c>
      <c r="AL26" s="67">
        <v>6.58</v>
      </c>
      <c r="AM26" s="67">
        <v>6.12</v>
      </c>
      <c r="AN26" s="67">
        <v>5.51</v>
      </c>
      <c r="AO26" s="67">
        <v>5</v>
      </c>
      <c r="AP26" s="67">
        <v>3.91</v>
      </c>
      <c r="AQ26" s="67">
        <v>2.9499999999999997</v>
      </c>
    </row>
  </sheetData>
  <sheetProtection/>
  <mergeCells count="10">
    <mergeCell ref="AB2:AE2"/>
    <mergeCell ref="AF2:AI2"/>
    <mergeCell ref="AJ2:AM2"/>
    <mergeCell ref="AN2:AQ2"/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3">
    <tabColor theme="0" tint="-0.1499900072813034"/>
    <outlinePr summaryBelow="0" summaryRight="0"/>
  </sheetPr>
  <dimension ref="B1:L22"/>
  <sheetViews>
    <sheetView showGridLines="0" zoomScalePageLayoutView="0" workbookViewId="0" topLeftCell="B1">
      <selection activeCell="D24" sqref="D24"/>
    </sheetView>
  </sheetViews>
  <sheetFormatPr defaultColWidth="9.140625" defaultRowHeight="12.75"/>
  <cols>
    <col min="1" max="1" width="9.140625" style="0" hidden="1" customWidth="1"/>
    <col min="2" max="2" width="70.140625" style="4" bestFit="1" customWidth="1"/>
    <col min="3" max="12" width="8.7109375" style="2" customWidth="1"/>
  </cols>
  <sheetData>
    <row r="1" ht="23.25" customHeight="1">
      <c r="B1" s="1" t="s">
        <v>95</v>
      </c>
    </row>
    <row r="2" spans="2:12" ht="23.25" customHeight="1">
      <c r="B2" s="3" t="s">
        <v>6</v>
      </c>
      <c r="L2" s="2" t="s">
        <v>1</v>
      </c>
    </row>
    <row r="3" spans="2:12" s="7" customFormat="1" ht="12.75">
      <c r="B3" s="5" t="s">
        <v>7</v>
      </c>
      <c r="C3" s="7" t="s">
        <v>31</v>
      </c>
      <c r="D3" s="7" t="s">
        <v>32</v>
      </c>
      <c r="E3" s="7" t="s">
        <v>33</v>
      </c>
      <c r="F3" s="7" t="s">
        <v>34</v>
      </c>
      <c r="G3" s="7" t="s">
        <v>35</v>
      </c>
      <c r="H3" s="7" t="s">
        <v>36</v>
      </c>
      <c r="I3" s="7" t="s">
        <v>2</v>
      </c>
      <c r="J3" s="7" t="s">
        <v>3</v>
      </c>
      <c r="K3" s="7">
        <v>2011</v>
      </c>
      <c r="L3" s="7">
        <v>2010</v>
      </c>
    </row>
    <row r="4" spans="2:12" s="13" customFormat="1" ht="24" customHeight="1">
      <c r="B4" s="11" t="s">
        <v>22</v>
      </c>
      <c r="C4" s="13">
        <v>6720</v>
      </c>
      <c r="D4" s="68">
        <v>1037</v>
      </c>
      <c r="E4" s="68">
        <v>1638</v>
      </c>
      <c r="F4" s="68">
        <v>1518</v>
      </c>
      <c r="G4" s="68">
        <v>1968</v>
      </c>
      <c r="H4" s="68">
        <v>1301</v>
      </c>
      <c r="I4" s="68">
        <v>686</v>
      </c>
      <c r="J4" s="68">
        <v>677</v>
      </c>
      <c r="K4" s="12">
        <v>683</v>
      </c>
      <c r="L4" s="12">
        <v>705</v>
      </c>
    </row>
    <row r="5" spans="2:12" s="22" customFormat="1" ht="24" customHeight="1">
      <c r="B5" s="20" t="s">
        <v>96</v>
      </c>
      <c r="C5" s="22" t="s">
        <v>24</v>
      </c>
      <c r="D5" s="21" t="s">
        <v>24</v>
      </c>
      <c r="E5" s="21" t="s">
        <v>24</v>
      </c>
      <c r="F5" s="21" t="s">
        <v>24</v>
      </c>
      <c r="G5" s="21" t="s">
        <v>24</v>
      </c>
      <c r="H5" s="21" t="s">
        <v>24</v>
      </c>
      <c r="I5" s="21"/>
      <c r="J5" s="21"/>
      <c r="K5" s="21"/>
      <c r="L5" s="21"/>
    </row>
    <row r="6" spans="2:12" s="22" customFormat="1" ht="12.75" customHeight="1">
      <c r="B6" s="24" t="s">
        <v>97</v>
      </c>
      <c r="D6" s="69"/>
      <c r="E6" s="69"/>
      <c r="F6" s="69"/>
      <c r="G6" s="69"/>
      <c r="H6" s="69"/>
      <c r="I6" s="69" t="s">
        <v>24</v>
      </c>
      <c r="J6" s="69"/>
      <c r="K6" s="21"/>
      <c r="L6" s="21"/>
    </row>
    <row r="7" spans="2:12" s="22" customFormat="1" ht="12.75" customHeight="1">
      <c r="B7" s="4" t="s">
        <v>98</v>
      </c>
      <c r="C7" s="70">
        <v>-114</v>
      </c>
      <c r="D7" s="71">
        <v>-24</v>
      </c>
      <c r="E7" s="71">
        <v>-29</v>
      </c>
      <c r="F7" s="71">
        <v>-12</v>
      </c>
      <c r="G7" s="71">
        <v>-28</v>
      </c>
      <c r="H7" s="71">
        <v>-67</v>
      </c>
      <c r="I7" s="71">
        <v>89</v>
      </c>
      <c r="J7" s="71">
        <v>-6</v>
      </c>
      <c r="K7" s="21"/>
      <c r="L7" s="21"/>
    </row>
    <row r="8" spans="2:12" s="22" customFormat="1" ht="12.75" customHeight="1">
      <c r="B8" s="4" t="s">
        <v>99</v>
      </c>
      <c r="C8" s="70">
        <v>-421</v>
      </c>
      <c r="D8" s="71">
        <v>91</v>
      </c>
      <c r="E8" s="71"/>
      <c r="F8" s="71"/>
      <c r="G8" s="71"/>
      <c r="H8" s="71"/>
      <c r="I8" s="71"/>
      <c r="J8" s="71"/>
      <c r="K8" s="21"/>
      <c r="L8" s="21"/>
    </row>
    <row r="9" spans="2:12" s="76" customFormat="1" ht="12.75" customHeight="1">
      <c r="B9" s="72" t="s">
        <v>100</v>
      </c>
      <c r="C9" s="73">
        <v>24</v>
      </c>
      <c r="D9" s="74">
        <v>5</v>
      </c>
      <c r="E9" s="74">
        <v>6</v>
      </c>
      <c r="F9" s="74">
        <v>3</v>
      </c>
      <c r="G9" s="74">
        <v>6</v>
      </c>
      <c r="H9" s="74">
        <v>15</v>
      </c>
      <c r="I9" s="74">
        <v>-20</v>
      </c>
      <c r="J9" s="74">
        <v>-2</v>
      </c>
      <c r="K9" s="75"/>
      <c r="L9" s="75"/>
    </row>
    <row r="10" spans="2:12" s="22" customFormat="1" ht="12.75" customHeight="1">
      <c r="B10" s="20" t="s">
        <v>101</v>
      </c>
      <c r="C10" s="22">
        <v>-511</v>
      </c>
      <c r="D10" s="69">
        <v>72</v>
      </c>
      <c r="E10" s="69">
        <v>-23</v>
      </c>
      <c r="F10" s="69">
        <v>-9</v>
      </c>
      <c r="G10" s="69">
        <v>-22</v>
      </c>
      <c r="H10" s="69">
        <v>-52</v>
      </c>
      <c r="I10" s="69">
        <v>69</v>
      </c>
      <c r="J10" s="69">
        <v>-8</v>
      </c>
      <c r="K10" s="21"/>
      <c r="L10" s="21"/>
    </row>
    <row r="11" spans="2:12" s="22" customFormat="1" ht="12.75" customHeight="1">
      <c r="B11" s="20"/>
      <c r="D11" s="69"/>
      <c r="E11" s="69"/>
      <c r="F11" s="69"/>
      <c r="G11" s="69"/>
      <c r="H11" s="69"/>
      <c r="I11" s="69"/>
      <c r="J11" s="69"/>
      <c r="K11" s="21"/>
      <c r="L11" s="21"/>
    </row>
    <row r="12" spans="2:12" s="24" customFormat="1" ht="24" customHeight="1">
      <c r="B12" s="24" t="s">
        <v>102</v>
      </c>
      <c r="D12" s="77"/>
      <c r="E12" s="77"/>
      <c r="F12" s="77"/>
      <c r="G12" s="77"/>
      <c r="H12" s="77"/>
      <c r="I12" s="77"/>
      <c r="J12" s="77"/>
      <c r="K12" s="25" t="s">
        <v>24</v>
      </c>
      <c r="L12" s="25" t="s">
        <v>24</v>
      </c>
    </row>
    <row r="13" spans="2:12" ht="12" customHeight="1">
      <c r="B13" s="4" t="s">
        <v>103</v>
      </c>
      <c r="C13" s="2">
        <v>28</v>
      </c>
      <c r="D13" s="78">
        <v>60</v>
      </c>
      <c r="E13" s="78">
        <v>32</v>
      </c>
      <c r="F13" s="78">
        <v>53</v>
      </c>
      <c r="G13" s="78">
        <v>-82</v>
      </c>
      <c r="H13" s="78">
        <v>136</v>
      </c>
      <c r="I13" s="78">
        <v>67</v>
      </c>
      <c r="J13" s="78">
        <v>-56</v>
      </c>
      <c r="K13" s="2">
        <v>3</v>
      </c>
      <c r="L13" s="2">
        <v>-15</v>
      </c>
    </row>
    <row r="14" spans="2:12" ht="12">
      <c r="B14" s="4" t="s">
        <v>104</v>
      </c>
      <c r="C14" s="79">
        <v>0</v>
      </c>
      <c r="D14" s="79">
        <v>0</v>
      </c>
      <c r="E14" s="78">
        <v>43</v>
      </c>
      <c r="F14" s="78">
        <v>16</v>
      </c>
      <c r="G14" s="78">
        <v>456</v>
      </c>
      <c r="H14" s="78">
        <v>22</v>
      </c>
      <c r="I14" s="78">
        <v>44</v>
      </c>
      <c r="J14" s="78">
        <v>8</v>
      </c>
      <c r="K14" s="79">
        <v>0</v>
      </c>
      <c r="L14" s="79">
        <v>0</v>
      </c>
    </row>
    <row r="15" spans="2:12" ht="12">
      <c r="B15" s="4" t="s">
        <v>105</v>
      </c>
      <c r="C15" s="2">
        <v>-307</v>
      </c>
      <c r="D15" s="78">
        <v>376</v>
      </c>
      <c r="E15" s="78">
        <v>28</v>
      </c>
      <c r="F15" s="78">
        <v>76</v>
      </c>
      <c r="G15" s="78">
        <v>141</v>
      </c>
      <c r="H15" s="78">
        <v>-204</v>
      </c>
      <c r="I15" s="78">
        <v>-23</v>
      </c>
      <c r="J15" s="78">
        <v>8</v>
      </c>
      <c r="K15" s="2">
        <v>126</v>
      </c>
      <c r="L15" s="2">
        <v>-2</v>
      </c>
    </row>
    <row r="16" spans="2:12" s="80" customFormat="1" ht="12">
      <c r="B16" s="72" t="s">
        <v>106</v>
      </c>
      <c r="C16" s="80">
        <v>65</v>
      </c>
      <c r="D16" s="81">
        <v>-80</v>
      </c>
      <c r="E16" s="81">
        <v>-6</v>
      </c>
      <c r="F16" s="81">
        <v>-17</v>
      </c>
      <c r="G16" s="81">
        <v>-31</v>
      </c>
      <c r="H16" s="81">
        <v>45</v>
      </c>
      <c r="I16" s="81">
        <v>5</v>
      </c>
      <c r="J16" s="81">
        <v>-2</v>
      </c>
      <c r="K16" s="82">
        <v>33</v>
      </c>
      <c r="L16" s="82">
        <v>1</v>
      </c>
    </row>
    <row r="17" spans="2:12" s="84" customFormat="1" ht="24" customHeight="1">
      <c r="B17" s="20" t="s">
        <v>107</v>
      </c>
      <c r="C17" s="83">
        <v>-214</v>
      </c>
      <c r="D17" s="69">
        <v>356</v>
      </c>
      <c r="E17" s="69">
        <v>97</v>
      </c>
      <c r="F17" s="69">
        <v>128</v>
      </c>
      <c r="G17" s="69">
        <v>484</v>
      </c>
      <c r="H17" s="69">
        <v>-1</v>
      </c>
      <c r="I17" s="69">
        <v>93</v>
      </c>
      <c r="J17" s="69">
        <v>-42</v>
      </c>
      <c r="K17" s="69">
        <v>162</v>
      </c>
      <c r="L17" s="69">
        <v>-16</v>
      </c>
    </row>
    <row r="18" spans="2:12" s="22" customFormat="1" ht="24" customHeight="1">
      <c r="B18" s="20" t="s">
        <v>108</v>
      </c>
      <c r="C18" s="22">
        <v>5995</v>
      </c>
      <c r="D18" s="69">
        <v>1465</v>
      </c>
      <c r="E18" s="69">
        <v>1712</v>
      </c>
      <c r="F18" s="69">
        <v>1637</v>
      </c>
      <c r="G18" s="69">
        <v>2430</v>
      </c>
      <c r="H18" s="69">
        <v>1248</v>
      </c>
      <c r="I18" s="69">
        <v>848</v>
      </c>
      <c r="J18" s="69">
        <v>627</v>
      </c>
      <c r="K18" s="21">
        <v>593</v>
      </c>
      <c r="L18" s="21">
        <v>689</v>
      </c>
    </row>
    <row r="19" spans="2:12" s="24" customFormat="1" ht="24" customHeight="1">
      <c r="B19" s="24" t="s">
        <v>109</v>
      </c>
      <c r="C19" s="24" t="s">
        <v>24</v>
      </c>
      <c r="D19" s="77" t="s">
        <v>24</v>
      </c>
      <c r="E19" s="77" t="s">
        <v>24</v>
      </c>
      <c r="F19" s="77" t="s">
        <v>24</v>
      </c>
      <c r="G19" s="77" t="s">
        <v>24</v>
      </c>
      <c r="H19" s="77" t="s">
        <v>24</v>
      </c>
      <c r="I19" s="77" t="s">
        <v>24</v>
      </c>
      <c r="J19" s="77"/>
      <c r="K19" s="25" t="s">
        <v>24</v>
      </c>
      <c r="L19" s="25" t="s">
        <v>24</v>
      </c>
    </row>
    <row r="20" spans="2:12" ht="12">
      <c r="B20" s="4" t="s">
        <v>25</v>
      </c>
      <c r="C20" s="2">
        <v>5995</v>
      </c>
      <c r="D20" s="78">
        <v>1465</v>
      </c>
      <c r="E20" s="78">
        <v>1712</v>
      </c>
      <c r="F20" s="78">
        <v>1637</v>
      </c>
      <c r="G20" s="78">
        <v>2278</v>
      </c>
      <c r="H20" s="78">
        <v>1220</v>
      </c>
      <c r="I20" s="78">
        <v>831</v>
      </c>
      <c r="J20" s="78">
        <v>627</v>
      </c>
      <c r="K20" s="2">
        <v>593</v>
      </c>
      <c r="L20" s="2">
        <v>689</v>
      </c>
    </row>
    <row r="21" spans="2:12" s="80" customFormat="1" ht="12">
      <c r="B21" s="72" t="s">
        <v>26</v>
      </c>
      <c r="C21" s="58">
        <v>0</v>
      </c>
      <c r="D21" s="58">
        <v>0</v>
      </c>
      <c r="E21" s="58">
        <v>0</v>
      </c>
      <c r="F21" s="58">
        <v>0</v>
      </c>
      <c r="G21" s="58">
        <v>152</v>
      </c>
      <c r="H21" s="58">
        <v>28</v>
      </c>
      <c r="I21" s="58">
        <v>17</v>
      </c>
      <c r="J21" s="58">
        <v>0</v>
      </c>
      <c r="K21" s="47">
        <v>0</v>
      </c>
      <c r="L21" s="47">
        <v>0</v>
      </c>
    </row>
    <row r="22" spans="2:12" s="13" customFormat="1" ht="24" customHeight="1">
      <c r="B22" s="11" t="s">
        <v>108</v>
      </c>
      <c r="C22" s="13">
        <v>5995</v>
      </c>
      <c r="D22" s="68">
        <v>1465</v>
      </c>
      <c r="E22" s="68">
        <v>1712</v>
      </c>
      <c r="F22" s="68">
        <v>1637</v>
      </c>
      <c r="G22" s="68">
        <v>2430</v>
      </c>
      <c r="H22" s="68">
        <v>1248</v>
      </c>
      <c r="I22" s="68">
        <v>848</v>
      </c>
      <c r="J22" s="68">
        <v>627</v>
      </c>
      <c r="K22" s="12">
        <v>593</v>
      </c>
      <c r="L22" s="12">
        <v>689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7">
    <tabColor theme="0" tint="-0.1499900072813034"/>
    <outlinePr summaryBelow="0" summaryRight="0"/>
  </sheetPr>
  <dimension ref="B1:AQ23"/>
  <sheetViews>
    <sheetView showGridLines="0" zoomScalePageLayoutView="0" workbookViewId="0" topLeftCell="B1">
      <selection activeCell="D23" sqref="D23:G23"/>
    </sheetView>
  </sheetViews>
  <sheetFormatPr defaultColWidth="9.140625" defaultRowHeight="12.75"/>
  <cols>
    <col min="1" max="1" width="0" style="0" hidden="1" customWidth="1"/>
    <col min="2" max="2" width="70.140625" style="4" bestFit="1" customWidth="1"/>
    <col min="3" max="6" width="8.7109375" style="85" customWidth="1"/>
    <col min="7" max="43" width="8.7109375" style="2" customWidth="1"/>
  </cols>
  <sheetData>
    <row r="1" ht="23.25">
      <c r="B1" s="1" t="s">
        <v>95</v>
      </c>
    </row>
    <row r="2" spans="2:43" ht="23.25" customHeight="1">
      <c r="B2" s="3" t="s">
        <v>37</v>
      </c>
      <c r="C2" s="87" t="s">
        <v>30</v>
      </c>
      <c r="D2" s="88" t="s">
        <v>31</v>
      </c>
      <c r="E2" s="88"/>
      <c r="F2" s="88"/>
      <c r="G2" s="88"/>
      <c r="H2" s="88" t="s">
        <v>32</v>
      </c>
      <c r="I2" s="88"/>
      <c r="J2" s="88"/>
      <c r="K2" s="88"/>
      <c r="L2" s="88" t="s">
        <v>33</v>
      </c>
      <c r="M2" s="88"/>
      <c r="N2" s="88"/>
      <c r="O2" s="88"/>
      <c r="P2" s="88" t="s">
        <v>34</v>
      </c>
      <c r="Q2" s="88"/>
      <c r="R2" s="88"/>
      <c r="S2" s="88"/>
      <c r="T2" s="42" t="s">
        <v>35</v>
      </c>
      <c r="U2" s="42"/>
      <c r="V2" s="42"/>
      <c r="W2" s="42"/>
      <c r="X2" s="42" t="s">
        <v>36</v>
      </c>
      <c r="Y2" s="42"/>
      <c r="Z2" s="42"/>
      <c r="AA2" s="42"/>
      <c r="AB2" s="42" t="s">
        <v>2</v>
      </c>
      <c r="AC2" s="42"/>
      <c r="AD2" s="42"/>
      <c r="AE2" s="42"/>
      <c r="AF2" s="42" t="s">
        <v>3</v>
      </c>
      <c r="AG2" s="42"/>
      <c r="AH2" s="42"/>
      <c r="AI2" s="42"/>
      <c r="AJ2" s="42" t="s">
        <v>4</v>
      </c>
      <c r="AK2" s="42"/>
      <c r="AL2" s="42"/>
      <c r="AM2" s="42"/>
      <c r="AN2" s="42" t="s">
        <v>5</v>
      </c>
      <c r="AO2" s="42"/>
      <c r="AP2" s="42"/>
      <c r="AQ2" s="42"/>
    </row>
    <row r="3" spans="2:43" s="7" customFormat="1" ht="12.75">
      <c r="B3" s="5" t="s">
        <v>7</v>
      </c>
      <c r="C3" s="86" t="s">
        <v>38</v>
      </c>
      <c r="D3" s="86" t="s">
        <v>39</v>
      </c>
      <c r="E3" s="86" t="s">
        <v>40</v>
      </c>
      <c r="F3" s="86" t="s">
        <v>41</v>
      </c>
      <c r="G3" s="86" t="s">
        <v>38</v>
      </c>
      <c r="H3" s="86" t="s">
        <v>39</v>
      </c>
      <c r="I3" s="86" t="s">
        <v>40</v>
      </c>
      <c r="J3" s="86" t="s">
        <v>41</v>
      </c>
      <c r="K3" s="86" t="s">
        <v>38</v>
      </c>
      <c r="L3" s="7" t="s">
        <v>39</v>
      </c>
      <c r="M3" s="7" t="s">
        <v>40</v>
      </c>
      <c r="N3" s="7" t="s">
        <v>41</v>
      </c>
      <c r="O3" s="86" t="s">
        <v>38</v>
      </c>
      <c r="P3" s="7" t="s">
        <v>39</v>
      </c>
      <c r="Q3" s="7" t="s">
        <v>40</v>
      </c>
      <c r="R3" s="7" t="s">
        <v>41</v>
      </c>
      <c r="S3" s="86" t="s">
        <v>38</v>
      </c>
      <c r="T3" s="7" t="s">
        <v>39</v>
      </c>
      <c r="U3" s="7" t="s">
        <v>40</v>
      </c>
      <c r="V3" s="7" t="s">
        <v>41</v>
      </c>
      <c r="W3" s="86" t="s">
        <v>38</v>
      </c>
      <c r="X3" s="7" t="s">
        <v>39</v>
      </c>
      <c r="Y3" s="7" t="s">
        <v>40</v>
      </c>
      <c r="Z3" s="7" t="s">
        <v>41</v>
      </c>
      <c r="AA3" s="86" t="s">
        <v>38</v>
      </c>
      <c r="AB3" s="7" t="s">
        <v>39</v>
      </c>
      <c r="AC3" s="7" t="s">
        <v>40</v>
      </c>
      <c r="AD3" s="7" t="s">
        <v>41</v>
      </c>
      <c r="AE3" s="86" t="s">
        <v>38</v>
      </c>
      <c r="AF3" s="7" t="s">
        <v>39</v>
      </c>
      <c r="AG3" s="7" t="s">
        <v>40</v>
      </c>
      <c r="AH3" s="7" t="s">
        <v>41</v>
      </c>
      <c r="AI3" s="7" t="s">
        <v>38</v>
      </c>
      <c r="AJ3" s="7" t="s">
        <v>39</v>
      </c>
      <c r="AK3" s="7" t="s">
        <v>40</v>
      </c>
      <c r="AL3" s="7" t="s">
        <v>41</v>
      </c>
      <c r="AM3" s="7" t="s">
        <v>38</v>
      </c>
      <c r="AN3" s="7" t="s">
        <v>39</v>
      </c>
      <c r="AO3" s="7" t="s">
        <v>40</v>
      </c>
      <c r="AP3" s="7" t="s">
        <v>41</v>
      </c>
      <c r="AQ3" s="7" t="s">
        <v>38</v>
      </c>
    </row>
    <row r="4" spans="2:43" s="13" customFormat="1" ht="24" customHeight="1">
      <c r="B4" s="11" t="s">
        <v>22</v>
      </c>
      <c r="C4" s="45">
        <v>164</v>
      </c>
      <c r="D4" s="45">
        <v>333</v>
      </c>
      <c r="E4" s="45">
        <v>5754</v>
      </c>
      <c r="F4" s="45">
        <v>182</v>
      </c>
      <c r="G4" s="12">
        <v>451</v>
      </c>
      <c r="H4" s="12">
        <v>309</v>
      </c>
      <c r="I4" s="12">
        <v>363</v>
      </c>
      <c r="J4" s="12">
        <v>-133</v>
      </c>
      <c r="K4" s="12">
        <v>498</v>
      </c>
      <c r="L4" s="12">
        <v>368</v>
      </c>
      <c r="M4" s="12">
        <v>513</v>
      </c>
      <c r="N4" s="12">
        <v>356</v>
      </c>
      <c r="O4" s="12">
        <v>401</v>
      </c>
      <c r="P4" s="12">
        <v>137</v>
      </c>
      <c r="Q4" s="12">
        <v>500</v>
      </c>
      <c r="R4" s="12">
        <v>400</v>
      </c>
      <c r="S4" s="12">
        <v>481</v>
      </c>
      <c r="T4" s="12">
        <v>199</v>
      </c>
      <c r="U4" s="12">
        <v>862</v>
      </c>
      <c r="V4" s="12">
        <v>403</v>
      </c>
      <c r="W4" s="12">
        <v>504</v>
      </c>
      <c r="X4" s="12">
        <v>329</v>
      </c>
      <c r="Y4" s="12">
        <v>311</v>
      </c>
      <c r="Z4" s="12">
        <v>292</v>
      </c>
      <c r="AA4" s="12">
        <v>369</v>
      </c>
      <c r="AB4" s="12">
        <v>103</v>
      </c>
      <c r="AC4" s="12">
        <v>186</v>
      </c>
      <c r="AD4" s="12">
        <v>169</v>
      </c>
      <c r="AE4" s="12">
        <v>228</v>
      </c>
      <c r="AF4" s="89">
        <v>361</v>
      </c>
      <c r="AG4" s="89">
        <v>101</v>
      </c>
      <c r="AH4" s="89">
        <v>119</v>
      </c>
      <c r="AI4" s="68">
        <v>96</v>
      </c>
      <c r="AJ4" s="12">
        <v>45</v>
      </c>
      <c r="AK4" s="12">
        <v>209</v>
      </c>
      <c r="AL4" s="12">
        <v>194</v>
      </c>
      <c r="AM4" s="12">
        <v>235</v>
      </c>
      <c r="AN4" s="13">
        <v>225</v>
      </c>
      <c r="AO4" s="13">
        <v>190</v>
      </c>
      <c r="AP4" s="13">
        <v>134</v>
      </c>
      <c r="AQ4" s="13">
        <v>156</v>
      </c>
    </row>
    <row r="5" spans="2:39" s="22" customFormat="1" ht="24" customHeight="1">
      <c r="B5" s="20" t="s">
        <v>96</v>
      </c>
      <c r="C5" s="49"/>
      <c r="D5" s="49"/>
      <c r="E5" s="49"/>
      <c r="F5" s="49" t="s">
        <v>24</v>
      </c>
      <c r="G5" s="21"/>
      <c r="H5" s="21" t="s">
        <v>24</v>
      </c>
      <c r="I5" s="21"/>
      <c r="J5" s="21"/>
      <c r="K5" s="21"/>
      <c r="L5" s="21" t="s">
        <v>24</v>
      </c>
      <c r="M5" s="21"/>
      <c r="N5" s="21"/>
      <c r="O5" s="21"/>
      <c r="P5" s="21" t="s">
        <v>24</v>
      </c>
      <c r="Q5" s="21"/>
      <c r="R5" s="21"/>
      <c r="S5" s="21"/>
      <c r="T5" s="21" t="s">
        <v>24</v>
      </c>
      <c r="U5" s="21"/>
      <c r="V5" s="21"/>
      <c r="W5" s="21"/>
      <c r="X5" s="21" t="s">
        <v>24</v>
      </c>
      <c r="Y5" s="21" t="s">
        <v>24</v>
      </c>
      <c r="Z5" s="21"/>
      <c r="AA5" s="21"/>
      <c r="AB5" s="21" t="s">
        <v>24</v>
      </c>
      <c r="AC5" s="21"/>
      <c r="AD5" s="21"/>
      <c r="AE5" s="21"/>
      <c r="AF5" s="90"/>
      <c r="AG5" s="90"/>
      <c r="AH5" s="90"/>
      <c r="AI5" s="69"/>
      <c r="AJ5" s="21"/>
      <c r="AK5" s="21"/>
      <c r="AL5" s="21"/>
      <c r="AM5" s="21"/>
    </row>
    <row r="6" spans="2:39" s="22" customFormat="1" ht="24" customHeight="1">
      <c r="B6" s="24" t="s">
        <v>97</v>
      </c>
      <c r="C6" s="49"/>
      <c r="D6" s="49"/>
      <c r="E6" s="49"/>
      <c r="F6" s="49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90"/>
      <c r="AG6" s="90"/>
      <c r="AH6" s="90"/>
      <c r="AI6" s="69"/>
      <c r="AJ6" s="21"/>
      <c r="AK6" s="21"/>
      <c r="AL6" s="21"/>
      <c r="AM6" s="21"/>
    </row>
    <row r="7" spans="2:39" s="22" customFormat="1" ht="12.75" customHeight="1">
      <c r="B7" s="4" t="s">
        <v>98</v>
      </c>
      <c r="C7" s="91">
        <v>0</v>
      </c>
      <c r="D7" s="91">
        <v>-3</v>
      </c>
      <c r="E7" s="91">
        <v>-50</v>
      </c>
      <c r="F7" s="91">
        <v>0</v>
      </c>
      <c r="G7" s="92">
        <v>-61</v>
      </c>
      <c r="H7" s="92">
        <v>-24</v>
      </c>
      <c r="I7" s="92" t="s">
        <v>42</v>
      </c>
      <c r="J7" s="92">
        <v>0</v>
      </c>
      <c r="K7" s="92">
        <v>0</v>
      </c>
      <c r="L7" s="92">
        <v>-29</v>
      </c>
      <c r="M7" s="92">
        <v>0</v>
      </c>
      <c r="N7" s="92">
        <v>0</v>
      </c>
      <c r="O7" s="92">
        <v>0</v>
      </c>
      <c r="P7" s="92">
        <v>51</v>
      </c>
      <c r="Q7" s="92">
        <v>-63</v>
      </c>
      <c r="R7" s="92">
        <v>0</v>
      </c>
      <c r="S7" s="92">
        <v>0</v>
      </c>
      <c r="T7" s="92">
        <v>35</v>
      </c>
      <c r="U7" s="92">
        <v>0</v>
      </c>
      <c r="V7" s="92">
        <v>-63</v>
      </c>
      <c r="W7" s="92">
        <v>0</v>
      </c>
      <c r="X7" s="92">
        <v>2</v>
      </c>
      <c r="Y7" s="92">
        <v>-69</v>
      </c>
      <c r="Z7" s="92">
        <v>0</v>
      </c>
      <c r="AA7" s="92">
        <v>0</v>
      </c>
      <c r="AB7" s="92">
        <v>-11</v>
      </c>
      <c r="AC7" s="92">
        <v>101</v>
      </c>
      <c r="AD7" s="92">
        <v>0</v>
      </c>
      <c r="AE7" s="93">
        <v>-1</v>
      </c>
      <c r="AF7" s="94">
        <v>-6</v>
      </c>
      <c r="AG7" s="92">
        <v>0</v>
      </c>
      <c r="AH7" s="92">
        <v>0</v>
      </c>
      <c r="AI7" s="92">
        <v>0</v>
      </c>
      <c r="AJ7" s="21"/>
      <c r="AK7" s="21"/>
      <c r="AL7" s="21"/>
      <c r="AM7" s="21"/>
    </row>
    <row r="8" spans="2:39" s="22" customFormat="1" ht="12.75" customHeight="1">
      <c r="B8" s="4" t="s">
        <v>110</v>
      </c>
      <c r="C8" s="91">
        <v>-21</v>
      </c>
      <c r="D8" s="91">
        <v>-244</v>
      </c>
      <c r="E8" s="91">
        <v>-29</v>
      </c>
      <c r="F8" s="91">
        <v>-167</v>
      </c>
      <c r="G8" s="92">
        <v>19</v>
      </c>
      <c r="H8" s="92">
        <v>47</v>
      </c>
      <c r="I8" s="92">
        <v>41</v>
      </c>
      <c r="J8" s="92">
        <v>0</v>
      </c>
      <c r="K8" s="92">
        <v>3</v>
      </c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3"/>
      <c r="AF8" s="94"/>
      <c r="AG8" s="92"/>
      <c r="AH8" s="92"/>
      <c r="AI8" s="92"/>
      <c r="AJ8" s="21"/>
      <c r="AK8" s="21"/>
      <c r="AL8" s="21"/>
      <c r="AM8" s="21"/>
    </row>
    <row r="9" spans="2:39" s="76" customFormat="1" ht="12.75" customHeight="1">
      <c r="B9" s="72" t="s">
        <v>100</v>
      </c>
      <c r="C9" s="95">
        <v>0</v>
      </c>
      <c r="D9" s="95">
        <v>1</v>
      </c>
      <c r="E9" s="95">
        <v>10</v>
      </c>
      <c r="F9" s="95">
        <v>0</v>
      </c>
      <c r="G9" s="96">
        <v>13</v>
      </c>
      <c r="H9" s="96">
        <v>5</v>
      </c>
      <c r="I9" s="96" t="s">
        <v>42</v>
      </c>
      <c r="J9" s="96">
        <v>0</v>
      </c>
      <c r="K9" s="96">
        <v>0</v>
      </c>
      <c r="L9" s="96">
        <v>6</v>
      </c>
      <c r="M9" s="96">
        <v>0</v>
      </c>
      <c r="N9" s="96">
        <v>0</v>
      </c>
      <c r="O9" s="96">
        <v>0</v>
      </c>
      <c r="P9" s="96">
        <v>-11</v>
      </c>
      <c r="Q9" s="96">
        <v>14</v>
      </c>
      <c r="R9" s="96">
        <v>0</v>
      </c>
      <c r="S9" s="96">
        <v>0</v>
      </c>
      <c r="T9" s="96">
        <v>-8</v>
      </c>
      <c r="U9" s="96">
        <v>0</v>
      </c>
      <c r="V9" s="96">
        <v>14</v>
      </c>
      <c r="W9" s="96">
        <v>0</v>
      </c>
      <c r="X9" s="96">
        <v>0</v>
      </c>
      <c r="Y9" s="96">
        <v>15</v>
      </c>
      <c r="Z9" s="96">
        <v>0</v>
      </c>
      <c r="AA9" s="96">
        <v>0</v>
      </c>
      <c r="AB9" s="96">
        <v>2</v>
      </c>
      <c r="AC9" s="96">
        <v>-22</v>
      </c>
      <c r="AD9" s="96">
        <v>0</v>
      </c>
      <c r="AE9" s="96">
        <v>0</v>
      </c>
      <c r="AF9" s="97">
        <v>-2</v>
      </c>
      <c r="AG9" s="96">
        <v>0</v>
      </c>
      <c r="AH9" s="96">
        <v>0</v>
      </c>
      <c r="AI9" s="96">
        <v>0</v>
      </c>
      <c r="AJ9" s="75"/>
      <c r="AK9" s="75"/>
      <c r="AL9" s="75"/>
      <c r="AM9" s="75"/>
    </row>
    <row r="10" spans="2:39" s="22" customFormat="1" ht="12.75" customHeight="1">
      <c r="B10" s="20" t="s">
        <v>101</v>
      </c>
      <c r="C10" s="98">
        <v>-21</v>
      </c>
      <c r="D10" s="98">
        <v>-246</v>
      </c>
      <c r="E10" s="98">
        <v>-69</v>
      </c>
      <c r="F10" s="98">
        <v>-167</v>
      </c>
      <c r="G10" s="99">
        <v>-29</v>
      </c>
      <c r="H10" s="99">
        <v>28</v>
      </c>
      <c r="I10" s="99">
        <v>41</v>
      </c>
      <c r="J10" s="99">
        <v>0</v>
      </c>
      <c r="K10" s="99">
        <v>3</v>
      </c>
      <c r="L10" s="99">
        <v>-23</v>
      </c>
      <c r="M10" s="99">
        <v>0</v>
      </c>
      <c r="N10" s="99">
        <v>0</v>
      </c>
      <c r="O10" s="99">
        <v>0</v>
      </c>
      <c r="P10" s="99">
        <v>40</v>
      </c>
      <c r="Q10" s="99">
        <v>-49</v>
      </c>
      <c r="R10" s="99">
        <v>0</v>
      </c>
      <c r="S10" s="99">
        <v>0</v>
      </c>
      <c r="T10" s="99">
        <v>27</v>
      </c>
      <c r="U10" s="99">
        <v>0</v>
      </c>
      <c r="V10" s="99">
        <v>-49</v>
      </c>
      <c r="W10" s="99">
        <v>0</v>
      </c>
      <c r="X10" s="99">
        <v>2</v>
      </c>
      <c r="Y10" s="99">
        <v>-54</v>
      </c>
      <c r="Z10" s="99">
        <v>0</v>
      </c>
      <c r="AA10" s="99">
        <v>0</v>
      </c>
      <c r="AB10" s="99">
        <v>-9</v>
      </c>
      <c r="AC10" s="99">
        <v>79</v>
      </c>
      <c r="AD10" s="99">
        <v>0</v>
      </c>
      <c r="AE10" s="21">
        <v>-1</v>
      </c>
      <c r="AF10" s="90">
        <v>-8</v>
      </c>
      <c r="AG10" s="92">
        <v>0</v>
      </c>
      <c r="AH10" s="92">
        <v>0</v>
      </c>
      <c r="AI10" s="92">
        <v>0</v>
      </c>
      <c r="AJ10" s="21"/>
      <c r="AK10" s="21"/>
      <c r="AL10" s="21"/>
      <c r="AM10" s="21"/>
    </row>
    <row r="11" spans="2:39" s="22" customFormat="1" ht="12.75" customHeight="1">
      <c r="B11" s="20"/>
      <c r="C11" s="98"/>
      <c r="D11" s="98"/>
      <c r="E11" s="98"/>
      <c r="F11" s="98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21"/>
      <c r="AF11" s="90"/>
      <c r="AG11" s="92"/>
      <c r="AH11" s="92"/>
      <c r="AI11" s="92"/>
      <c r="AJ11" s="21"/>
      <c r="AK11" s="21"/>
      <c r="AL11" s="21"/>
      <c r="AM11" s="21"/>
    </row>
    <row r="12" spans="2:43" s="24" customFormat="1" ht="24" customHeight="1">
      <c r="B12" s="24" t="s">
        <v>102</v>
      </c>
      <c r="F12" s="53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100"/>
      <c r="AG12" s="100"/>
      <c r="AH12" s="100"/>
      <c r="AI12" s="77"/>
      <c r="AJ12" s="25"/>
      <c r="AK12" s="25"/>
      <c r="AL12" s="25"/>
      <c r="AM12" s="25"/>
      <c r="AN12" s="25"/>
      <c r="AO12" s="25"/>
      <c r="AP12" s="25"/>
      <c r="AQ12" s="25"/>
    </row>
    <row r="13" spans="2:43" ht="12">
      <c r="B13" s="4" t="s">
        <v>103</v>
      </c>
      <c r="C13" s="101">
        <v>72</v>
      </c>
      <c r="D13" s="101">
        <v>-30</v>
      </c>
      <c r="E13" s="101">
        <v>21</v>
      </c>
      <c r="F13" s="85">
        <v>12</v>
      </c>
      <c r="G13" s="2">
        <v>25</v>
      </c>
      <c r="H13" s="2">
        <v>-3</v>
      </c>
      <c r="I13" s="2">
        <v>-21</v>
      </c>
      <c r="J13" s="2">
        <v>17</v>
      </c>
      <c r="K13" s="2">
        <v>67</v>
      </c>
      <c r="L13" s="2">
        <v>43</v>
      </c>
      <c r="M13" s="2">
        <v>-16</v>
      </c>
      <c r="N13" s="2">
        <v>12</v>
      </c>
      <c r="O13" s="2">
        <v>-7</v>
      </c>
      <c r="P13" s="2">
        <v>-4</v>
      </c>
      <c r="Q13" s="2">
        <v>28</v>
      </c>
      <c r="R13" s="2">
        <v>25</v>
      </c>
      <c r="S13" s="2">
        <v>4</v>
      </c>
      <c r="T13" s="2">
        <v>-45</v>
      </c>
      <c r="U13" s="2">
        <v>14</v>
      </c>
      <c r="V13" s="2">
        <v>-12</v>
      </c>
      <c r="W13" s="2">
        <v>-39</v>
      </c>
      <c r="X13" s="2">
        <v>75</v>
      </c>
      <c r="Y13" s="2">
        <v>4</v>
      </c>
      <c r="Z13" s="2">
        <v>55</v>
      </c>
      <c r="AA13" s="2">
        <v>2</v>
      </c>
      <c r="AB13" s="2">
        <v>54</v>
      </c>
      <c r="AC13" s="2">
        <v>-18</v>
      </c>
      <c r="AD13" s="2">
        <v>85</v>
      </c>
      <c r="AE13" s="2">
        <v>-54</v>
      </c>
      <c r="AF13" s="102">
        <v>21</v>
      </c>
      <c r="AG13" s="102">
        <v>-52</v>
      </c>
      <c r="AH13" s="102">
        <v>-22</v>
      </c>
      <c r="AI13" s="78">
        <v>-3</v>
      </c>
      <c r="AJ13" s="2">
        <v>-1</v>
      </c>
      <c r="AK13" s="2">
        <v>6</v>
      </c>
      <c r="AL13" s="2">
        <v>1</v>
      </c>
      <c r="AM13" s="2">
        <v>-3</v>
      </c>
      <c r="AN13">
        <v>-2</v>
      </c>
      <c r="AO13">
        <v>-10</v>
      </c>
      <c r="AP13">
        <v>5</v>
      </c>
      <c r="AQ13">
        <v>-8</v>
      </c>
    </row>
    <row r="14" spans="2:43" ht="12">
      <c r="B14" s="4" t="s">
        <v>105</v>
      </c>
      <c r="C14" s="85">
        <v>-672</v>
      </c>
      <c r="D14" s="85">
        <v>135</v>
      </c>
      <c r="E14" s="85">
        <v>-89</v>
      </c>
      <c r="F14" s="85">
        <v>-73</v>
      </c>
      <c r="G14" s="2">
        <v>-280</v>
      </c>
      <c r="H14" s="2">
        <v>163</v>
      </c>
      <c r="I14" s="2">
        <v>149</v>
      </c>
      <c r="J14" s="2">
        <v>151</v>
      </c>
      <c r="K14" s="2">
        <v>-87</v>
      </c>
      <c r="L14" s="2">
        <v>-111</v>
      </c>
      <c r="M14" s="2">
        <v>84</v>
      </c>
      <c r="N14" s="2">
        <v>66</v>
      </c>
      <c r="O14" s="2">
        <v>-11</v>
      </c>
      <c r="P14" s="2">
        <v>83</v>
      </c>
      <c r="Q14" s="2">
        <v>16</v>
      </c>
      <c r="R14" s="2">
        <v>-37</v>
      </c>
      <c r="S14" s="2">
        <v>14</v>
      </c>
      <c r="T14" s="2">
        <v>57</v>
      </c>
      <c r="U14" s="2">
        <v>-66</v>
      </c>
      <c r="V14" s="2">
        <v>97</v>
      </c>
      <c r="W14" s="2">
        <v>53</v>
      </c>
      <c r="X14" s="2">
        <v>-86</v>
      </c>
      <c r="Y14" s="2">
        <v>-3</v>
      </c>
      <c r="Z14" s="2">
        <v>-106</v>
      </c>
      <c r="AA14" s="2">
        <v>-9</v>
      </c>
      <c r="AB14" s="2">
        <v>-24</v>
      </c>
      <c r="AC14" s="2">
        <v>43</v>
      </c>
      <c r="AD14" s="2">
        <v>-58</v>
      </c>
      <c r="AE14" s="2">
        <v>16</v>
      </c>
      <c r="AF14" s="102">
        <v>-30</v>
      </c>
      <c r="AG14" s="102">
        <v>28</v>
      </c>
      <c r="AH14" s="102">
        <v>-15</v>
      </c>
      <c r="AI14" s="78">
        <v>25</v>
      </c>
      <c r="AJ14" s="2">
        <v>40</v>
      </c>
      <c r="AK14" s="2">
        <v>-82</v>
      </c>
      <c r="AL14" s="2">
        <v>-84</v>
      </c>
      <c r="AM14" s="2">
        <v>0</v>
      </c>
      <c r="AN14">
        <v>10</v>
      </c>
      <c r="AO14">
        <v>103</v>
      </c>
      <c r="AP14">
        <v>-68</v>
      </c>
      <c r="AQ14">
        <v>-47</v>
      </c>
    </row>
    <row r="15" spans="2:43" s="80" customFormat="1" ht="12">
      <c r="B15" s="72" t="s">
        <v>106</v>
      </c>
      <c r="C15" s="103">
        <v>144</v>
      </c>
      <c r="D15" s="103">
        <v>-29</v>
      </c>
      <c r="E15" s="103">
        <v>19</v>
      </c>
      <c r="F15" s="103">
        <v>15</v>
      </c>
      <c r="G15" s="82">
        <v>60</v>
      </c>
      <c r="H15" s="82">
        <v>-35</v>
      </c>
      <c r="I15" s="82">
        <v>-31</v>
      </c>
      <c r="J15" s="82">
        <v>-33</v>
      </c>
      <c r="K15" s="82">
        <v>19</v>
      </c>
      <c r="L15" s="82">
        <v>25</v>
      </c>
      <c r="M15" s="82">
        <v>-19</v>
      </c>
      <c r="N15" s="82">
        <v>-14</v>
      </c>
      <c r="O15" s="82">
        <v>2</v>
      </c>
      <c r="P15" s="82">
        <v>-19</v>
      </c>
      <c r="Q15" s="82">
        <v>-3</v>
      </c>
      <c r="R15" s="82">
        <v>8</v>
      </c>
      <c r="S15" s="82">
        <v>-3</v>
      </c>
      <c r="T15" s="82">
        <v>-13</v>
      </c>
      <c r="U15" s="82">
        <v>15</v>
      </c>
      <c r="V15" s="82">
        <v>-22</v>
      </c>
      <c r="W15" s="82">
        <v>-11</v>
      </c>
      <c r="X15" s="82">
        <v>19</v>
      </c>
      <c r="Y15" s="82">
        <v>1</v>
      </c>
      <c r="Z15" s="82">
        <v>23</v>
      </c>
      <c r="AA15" s="82">
        <v>2</v>
      </c>
      <c r="AB15" s="82">
        <v>5</v>
      </c>
      <c r="AC15" s="82">
        <v>-9</v>
      </c>
      <c r="AD15" s="82">
        <v>12</v>
      </c>
      <c r="AE15" s="82">
        <v>-3</v>
      </c>
      <c r="AF15" s="104">
        <v>8</v>
      </c>
      <c r="AG15" s="104">
        <v>-7</v>
      </c>
      <c r="AH15" s="104">
        <v>4</v>
      </c>
      <c r="AI15" s="81">
        <v>-7</v>
      </c>
      <c r="AJ15" s="82">
        <v>-11</v>
      </c>
      <c r="AK15" s="82">
        <v>22</v>
      </c>
      <c r="AL15" s="82">
        <v>22</v>
      </c>
      <c r="AM15" s="82">
        <v>0</v>
      </c>
      <c r="AN15" s="80">
        <v>-2</v>
      </c>
      <c r="AO15" s="80">
        <v>-27</v>
      </c>
      <c r="AP15" s="80">
        <v>18</v>
      </c>
      <c r="AQ15" s="80">
        <v>12</v>
      </c>
    </row>
    <row r="16" spans="2:43" s="84" customFormat="1" ht="24" customHeight="1">
      <c r="B16" s="20" t="s">
        <v>107</v>
      </c>
      <c r="C16" s="49">
        <v>-456</v>
      </c>
      <c r="D16" s="49">
        <v>76</v>
      </c>
      <c r="E16" s="49">
        <v>-49</v>
      </c>
      <c r="F16" s="49">
        <v>-46</v>
      </c>
      <c r="G16" s="21">
        <v>-195</v>
      </c>
      <c r="H16" s="21">
        <v>125</v>
      </c>
      <c r="I16" s="21">
        <v>97</v>
      </c>
      <c r="J16" s="21">
        <v>135</v>
      </c>
      <c r="K16" s="21">
        <v>-1</v>
      </c>
      <c r="L16" s="21">
        <v>-18</v>
      </c>
      <c r="M16" s="21">
        <v>57</v>
      </c>
      <c r="N16" s="21">
        <v>65</v>
      </c>
      <c r="O16" s="21">
        <v>-7</v>
      </c>
      <c r="P16" s="21">
        <v>106</v>
      </c>
      <c r="Q16" s="21">
        <v>49</v>
      </c>
      <c r="R16" s="21">
        <v>-43</v>
      </c>
      <c r="S16" s="21">
        <v>16</v>
      </c>
      <c r="T16" s="21">
        <v>453</v>
      </c>
      <c r="U16" s="21">
        <v>-32</v>
      </c>
      <c r="V16" s="21">
        <v>58</v>
      </c>
      <c r="W16" s="21">
        <v>5</v>
      </c>
      <c r="X16" s="21">
        <v>23</v>
      </c>
      <c r="Y16" s="21">
        <v>-1</v>
      </c>
      <c r="Z16" s="21">
        <v>-22</v>
      </c>
      <c r="AA16" s="21">
        <v>-1</v>
      </c>
      <c r="AB16" s="21">
        <v>47</v>
      </c>
      <c r="AC16" s="21">
        <v>26</v>
      </c>
      <c r="AD16" s="21">
        <v>44</v>
      </c>
      <c r="AE16" s="21">
        <f>SUM(AE13:AE15)</f>
        <v>-41</v>
      </c>
      <c r="AF16" s="90">
        <f>SUM(AF13:AF15)</f>
        <v>-1</v>
      </c>
      <c r="AG16" s="90">
        <f>SUM(AG13:AG15)</f>
        <v>-31</v>
      </c>
      <c r="AH16" s="90">
        <f>SUM(AH13:AH15)</f>
        <v>-33</v>
      </c>
      <c r="AI16" s="69">
        <f>SUM(AI13:AI15)</f>
        <v>15</v>
      </c>
      <c r="AJ16" s="69">
        <v>28</v>
      </c>
      <c r="AK16" s="69">
        <v>-54</v>
      </c>
      <c r="AL16" s="69">
        <v>-61</v>
      </c>
      <c r="AM16" s="69">
        <v>-3</v>
      </c>
      <c r="AN16" s="69">
        <v>6</v>
      </c>
      <c r="AO16" s="69">
        <v>66</v>
      </c>
      <c r="AP16" s="69">
        <v>-45</v>
      </c>
      <c r="AQ16" s="69">
        <v>-43</v>
      </c>
    </row>
    <row r="17" spans="2:43" s="22" customFormat="1" ht="24" customHeight="1">
      <c r="B17" s="20" t="s">
        <v>108</v>
      </c>
      <c r="C17" s="49">
        <v>-313</v>
      </c>
      <c r="D17" s="49">
        <v>163</v>
      </c>
      <c r="E17" s="49">
        <v>5636</v>
      </c>
      <c r="F17" s="49">
        <v>-31</v>
      </c>
      <c r="G17" s="21">
        <v>227</v>
      </c>
      <c r="H17" s="21">
        <v>462</v>
      </c>
      <c r="I17" s="21">
        <v>501</v>
      </c>
      <c r="J17" s="21">
        <v>2</v>
      </c>
      <c r="K17" s="21">
        <v>500</v>
      </c>
      <c r="L17" s="21">
        <v>327</v>
      </c>
      <c r="M17" s="21">
        <v>570</v>
      </c>
      <c r="N17" s="21">
        <v>421</v>
      </c>
      <c r="O17" s="21">
        <v>394</v>
      </c>
      <c r="P17" s="21">
        <v>283</v>
      </c>
      <c r="Q17" s="21">
        <v>500</v>
      </c>
      <c r="R17" s="21">
        <v>357</v>
      </c>
      <c r="S17" s="21">
        <v>497</v>
      </c>
      <c r="T17" s="21">
        <v>679</v>
      </c>
      <c r="U17" s="21">
        <v>830</v>
      </c>
      <c r="V17" s="21">
        <v>412</v>
      </c>
      <c r="W17" s="21">
        <v>509</v>
      </c>
      <c r="X17" s="21">
        <v>354</v>
      </c>
      <c r="Y17" s="21">
        <v>256</v>
      </c>
      <c r="Z17" s="21">
        <v>270</v>
      </c>
      <c r="AA17" s="21">
        <v>368</v>
      </c>
      <c r="AB17" s="21">
        <v>141</v>
      </c>
      <c r="AC17" s="21">
        <v>291</v>
      </c>
      <c r="AD17" s="21">
        <v>213</v>
      </c>
      <c r="AE17" s="21">
        <v>203</v>
      </c>
      <c r="AF17" s="90">
        <f>AF4+AF10+AF16</f>
        <v>352</v>
      </c>
      <c r="AG17" s="90">
        <v>70</v>
      </c>
      <c r="AH17" s="90">
        <v>85</v>
      </c>
      <c r="AI17" s="69">
        <v>112</v>
      </c>
      <c r="AJ17" s="21">
        <v>73</v>
      </c>
      <c r="AK17" s="21">
        <v>155</v>
      </c>
      <c r="AL17" s="21">
        <v>133</v>
      </c>
      <c r="AM17" s="21">
        <v>232</v>
      </c>
      <c r="AN17" s="22">
        <v>231</v>
      </c>
      <c r="AO17" s="22">
        <v>256</v>
      </c>
      <c r="AP17" s="22">
        <v>89</v>
      </c>
      <c r="AQ17" s="22">
        <v>113</v>
      </c>
    </row>
    <row r="18" spans="2:43" s="24" customFormat="1" ht="24" customHeight="1">
      <c r="B18" s="24" t="s">
        <v>109</v>
      </c>
      <c r="C18" s="53"/>
      <c r="D18" s="53"/>
      <c r="E18" s="53"/>
      <c r="F18" s="53" t="s">
        <v>24</v>
      </c>
      <c r="G18" s="25"/>
      <c r="H18" s="25" t="s">
        <v>24</v>
      </c>
      <c r="I18" s="25"/>
      <c r="J18" s="25"/>
      <c r="K18" s="25"/>
      <c r="L18" s="25" t="s">
        <v>24</v>
      </c>
      <c r="M18" s="25"/>
      <c r="N18" s="25"/>
      <c r="O18" s="25"/>
      <c r="P18" s="25" t="s">
        <v>24</v>
      </c>
      <c r="Q18" s="25"/>
      <c r="R18" s="25"/>
      <c r="S18" s="25"/>
      <c r="T18" s="25" t="s">
        <v>24</v>
      </c>
      <c r="U18" s="25"/>
      <c r="V18" s="25"/>
      <c r="W18" s="25"/>
      <c r="X18" s="25" t="s">
        <v>24</v>
      </c>
      <c r="Y18" s="25" t="s">
        <v>24</v>
      </c>
      <c r="Z18" s="25"/>
      <c r="AA18" s="25"/>
      <c r="AB18" s="25" t="s">
        <v>24</v>
      </c>
      <c r="AC18" s="25"/>
      <c r="AD18" s="25"/>
      <c r="AE18" s="25"/>
      <c r="AF18" s="100"/>
      <c r="AG18" s="100"/>
      <c r="AH18" s="100"/>
      <c r="AI18" s="77"/>
      <c r="AJ18" s="25"/>
      <c r="AK18" s="25"/>
      <c r="AL18" s="25"/>
      <c r="AM18" s="25"/>
      <c r="AN18" s="25"/>
      <c r="AO18" s="25"/>
      <c r="AP18" s="25"/>
      <c r="AQ18" s="25" t="s">
        <v>24</v>
      </c>
    </row>
    <row r="19" spans="2:43" ht="12">
      <c r="B19" s="4" t="s">
        <v>25</v>
      </c>
      <c r="C19" s="105">
        <v>-313</v>
      </c>
      <c r="D19" s="105">
        <v>163</v>
      </c>
      <c r="E19" s="105">
        <v>5636</v>
      </c>
      <c r="F19" s="85">
        <v>-31</v>
      </c>
      <c r="G19" s="2">
        <v>227</v>
      </c>
      <c r="H19" s="2">
        <v>462</v>
      </c>
      <c r="I19" s="2">
        <v>501</v>
      </c>
      <c r="J19" s="2">
        <v>2</v>
      </c>
      <c r="K19" s="2">
        <v>500</v>
      </c>
      <c r="L19" s="2">
        <v>327</v>
      </c>
      <c r="M19" s="2">
        <v>570</v>
      </c>
      <c r="N19" s="2">
        <v>421</v>
      </c>
      <c r="O19" s="2">
        <v>394</v>
      </c>
      <c r="P19" s="2">
        <v>283</v>
      </c>
      <c r="Q19" s="2">
        <v>500</v>
      </c>
      <c r="R19" s="2">
        <v>357</v>
      </c>
      <c r="S19" s="2">
        <v>497</v>
      </c>
      <c r="T19" s="2">
        <v>679</v>
      </c>
      <c r="U19" s="2">
        <v>694</v>
      </c>
      <c r="V19" s="2">
        <v>406</v>
      </c>
      <c r="W19" s="2">
        <v>499</v>
      </c>
      <c r="X19" s="2">
        <v>345</v>
      </c>
      <c r="Y19" s="2">
        <v>251</v>
      </c>
      <c r="Z19" s="2">
        <v>264</v>
      </c>
      <c r="AA19" s="2">
        <v>360</v>
      </c>
      <c r="AB19" s="2">
        <v>136</v>
      </c>
      <c r="AC19" s="2">
        <v>288</v>
      </c>
      <c r="AD19" s="2">
        <v>208</v>
      </c>
      <c r="AE19" s="2">
        <v>199</v>
      </c>
      <c r="AF19" s="102">
        <v>360</v>
      </c>
      <c r="AG19" s="102">
        <v>70</v>
      </c>
      <c r="AH19" s="102">
        <v>85</v>
      </c>
      <c r="AI19" s="78">
        <v>112</v>
      </c>
      <c r="AJ19" s="2">
        <v>73</v>
      </c>
      <c r="AK19" s="2">
        <v>155</v>
      </c>
      <c r="AL19" s="2">
        <v>133</v>
      </c>
      <c r="AM19" s="2">
        <v>232</v>
      </c>
      <c r="AN19">
        <v>231</v>
      </c>
      <c r="AO19">
        <v>256</v>
      </c>
      <c r="AP19">
        <v>89</v>
      </c>
      <c r="AQ19">
        <v>113</v>
      </c>
    </row>
    <row r="20" spans="2:43" s="80" customFormat="1" ht="12">
      <c r="B20" s="72" t="s">
        <v>26</v>
      </c>
      <c r="C20" s="95">
        <v>0</v>
      </c>
      <c r="D20" s="95">
        <v>0</v>
      </c>
      <c r="E20" s="95">
        <v>0</v>
      </c>
      <c r="F20" s="95">
        <v>0</v>
      </c>
      <c r="G20" s="96">
        <v>0</v>
      </c>
      <c r="H20" s="96">
        <v>0</v>
      </c>
      <c r="I20" s="96" t="s">
        <v>42</v>
      </c>
      <c r="J20" s="96">
        <v>0</v>
      </c>
      <c r="K20" s="96"/>
      <c r="L20" s="96">
        <v>0</v>
      </c>
      <c r="M20" s="96">
        <v>0</v>
      </c>
      <c r="N20" s="96">
        <v>0</v>
      </c>
      <c r="O20" s="96">
        <v>0</v>
      </c>
      <c r="P20" s="96">
        <v>0</v>
      </c>
      <c r="Q20" s="96" t="s">
        <v>42</v>
      </c>
      <c r="R20" s="96">
        <v>0</v>
      </c>
      <c r="S20" s="96">
        <v>0</v>
      </c>
      <c r="T20" s="96">
        <v>0</v>
      </c>
      <c r="U20" s="106">
        <v>136</v>
      </c>
      <c r="V20" s="106">
        <v>6</v>
      </c>
      <c r="W20" s="106">
        <v>10</v>
      </c>
      <c r="X20" s="106">
        <v>9</v>
      </c>
      <c r="Y20" s="106">
        <v>5</v>
      </c>
      <c r="Z20" s="106">
        <v>6</v>
      </c>
      <c r="AA20" s="106">
        <v>8</v>
      </c>
      <c r="AB20" s="106">
        <v>5</v>
      </c>
      <c r="AC20" s="106">
        <v>3</v>
      </c>
      <c r="AD20" s="106">
        <v>5</v>
      </c>
      <c r="AE20" s="106">
        <v>4</v>
      </c>
      <c r="AF20" s="96">
        <v>0</v>
      </c>
      <c r="AG20" s="96">
        <v>0</v>
      </c>
      <c r="AH20" s="96">
        <v>0</v>
      </c>
      <c r="AI20" s="107">
        <v>0</v>
      </c>
      <c r="AJ20" s="96">
        <v>0</v>
      </c>
      <c r="AK20" s="96">
        <v>0</v>
      </c>
      <c r="AL20" s="96">
        <v>0</v>
      </c>
      <c r="AM20" s="96">
        <v>0</v>
      </c>
      <c r="AN20" s="96">
        <v>0</v>
      </c>
      <c r="AO20" s="96">
        <v>0</v>
      </c>
      <c r="AP20" s="96">
        <v>0</v>
      </c>
      <c r="AQ20" s="96">
        <v>0</v>
      </c>
    </row>
    <row r="21" spans="2:43" s="13" customFormat="1" ht="24" customHeight="1">
      <c r="B21" s="11" t="s">
        <v>108</v>
      </c>
      <c r="C21" s="45">
        <v>-313</v>
      </c>
      <c r="D21" s="45">
        <v>163</v>
      </c>
      <c r="E21" s="45">
        <v>5636</v>
      </c>
      <c r="F21" s="45">
        <v>-31</v>
      </c>
      <c r="G21" s="12">
        <v>227</v>
      </c>
      <c r="H21" s="12">
        <v>462</v>
      </c>
      <c r="I21" s="12">
        <v>501</v>
      </c>
      <c r="J21" s="12">
        <v>2</v>
      </c>
      <c r="K21" s="12">
        <v>500</v>
      </c>
      <c r="L21" s="12">
        <v>327</v>
      </c>
      <c r="M21" s="12">
        <v>570</v>
      </c>
      <c r="N21" s="12">
        <v>421</v>
      </c>
      <c r="O21" s="12">
        <v>394</v>
      </c>
      <c r="P21" s="12">
        <v>283</v>
      </c>
      <c r="Q21" s="12">
        <v>500</v>
      </c>
      <c r="R21" s="12">
        <v>357</v>
      </c>
      <c r="S21" s="12">
        <v>497</v>
      </c>
      <c r="T21" s="12">
        <v>679</v>
      </c>
      <c r="U21" s="12">
        <v>830</v>
      </c>
      <c r="V21" s="12">
        <v>412</v>
      </c>
      <c r="W21" s="12">
        <v>509</v>
      </c>
      <c r="X21" s="12">
        <v>354</v>
      </c>
      <c r="Y21" s="12">
        <v>256</v>
      </c>
      <c r="Z21" s="12">
        <v>270</v>
      </c>
      <c r="AA21" s="12">
        <v>368</v>
      </c>
      <c r="AB21" s="12">
        <v>141</v>
      </c>
      <c r="AC21" s="12">
        <v>291</v>
      </c>
      <c r="AD21" s="12">
        <v>213</v>
      </c>
      <c r="AE21" s="12">
        <v>203</v>
      </c>
      <c r="AF21" s="89">
        <v>360</v>
      </c>
      <c r="AG21" s="89">
        <v>70</v>
      </c>
      <c r="AH21" s="89">
        <v>85</v>
      </c>
      <c r="AI21" s="68">
        <v>112</v>
      </c>
      <c r="AJ21" s="12">
        <v>73</v>
      </c>
      <c r="AK21" s="12">
        <v>155</v>
      </c>
      <c r="AL21" s="12">
        <v>133</v>
      </c>
      <c r="AM21" s="12">
        <v>232</v>
      </c>
      <c r="AN21" s="13">
        <v>231</v>
      </c>
      <c r="AO21" s="13">
        <v>256</v>
      </c>
      <c r="AP21" s="13">
        <v>89</v>
      </c>
      <c r="AQ21" s="13">
        <v>113</v>
      </c>
    </row>
    <row r="23" spans="3:7" ht="12">
      <c r="C23" s="44"/>
      <c r="D23" s="44"/>
      <c r="E23" s="44"/>
      <c r="F23" s="44"/>
      <c r="G23" s="9"/>
    </row>
  </sheetData>
  <sheetProtection/>
  <mergeCells count="10">
    <mergeCell ref="AB2:AE2"/>
    <mergeCell ref="AF2:AI2"/>
    <mergeCell ref="AJ2:AM2"/>
    <mergeCell ref="AN2:AQ2"/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8">
    <tabColor theme="0" tint="-0.1499900072813034"/>
    <outlinePr summaryBelow="0" summaryRight="0"/>
  </sheetPr>
  <dimension ref="B1:AP23"/>
  <sheetViews>
    <sheetView showGridLines="0" zoomScalePageLayoutView="0" workbookViewId="0" topLeftCell="B1">
      <selection activeCell="D25" sqref="D25"/>
    </sheetView>
  </sheetViews>
  <sheetFormatPr defaultColWidth="9.140625" defaultRowHeight="12.75"/>
  <cols>
    <col min="1" max="1" width="0" style="0" hidden="1" customWidth="1"/>
    <col min="2" max="2" width="70.140625" style="4" bestFit="1" customWidth="1"/>
    <col min="3" max="6" width="8.7109375" style="85" customWidth="1"/>
    <col min="7" max="42" width="8.7109375" style="2" customWidth="1"/>
  </cols>
  <sheetData>
    <row r="1" ht="23.25">
      <c r="B1" s="1" t="s">
        <v>95</v>
      </c>
    </row>
    <row r="2" spans="2:42" ht="23.25" customHeight="1">
      <c r="B2" s="3" t="s">
        <v>45</v>
      </c>
      <c r="C2" s="41" t="s">
        <v>30</v>
      </c>
      <c r="D2" s="42" t="s">
        <v>31</v>
      </c>
      <c r="E2" s="42"/>
      <c r="F2" s="42"/>
      <c r="G2" s="42"/>
      <c r="H2" s="42" t="s">
        <v>32</v>
      </c>
      <c r="I2" s="42"/>
      <c r="J2" s="42"/>
      <c r="K2" s="42"/>
      <c r="L2" s="42" t="s">
        <v>33</v>
      </c>
      <c r="M2" s="42"/>
      <c r="N2" s="42"/>
      <c r="O2" s="42"/>
      <c r="P2" s="42" t="s">
        <v>34</v>
      </c>
      <c r="Q2" s="42"/>
      <c r="R2" s="42"/>
      <c r="S2" s="42"/>
      <c r="T2" s="42" t="s">
        <v>35</v>
      </c>
      <c r="U2" s="42"/>
      <c r="V2" s="42"/>
      <c r="W2" s="42"/>
      <c r="X2" s="42" t="s">
        <v>36</v>
      </c>
      <c r="Y2" s="42"/>
      <c r="Z2" s="42"/>
      <c r="AA2" s="42"/>
      <c r="AB2" s="42" t="s">
        <v>2</v>
      </c>
      <c r="AC2" s="42"/>
      <c r="AD2" s="42"/>
      <c r="AE2" s="42"/>
      <c r="AF2" s="42" t="s">
        <v>3</v>
      </c>
      <c r="AG2" s="42"/>
      <c r="AH2" s="42"/>
      <c r="AI2" s="42"/>
      <c r="AJ2" s="42" t="s">
        <v>4</v>
      </c>
      <c r="AK2" s="42"/>
      <c r="AL2" s="42"/>
      <c r="AM2" s="42"/>
      <c r="AN2" s="42" t="s">
        <v>5</v>
      </c>
      <c r="AO2" s="42"/>
      <c r="AP2" s="42"/>
    </row>
    <row r="3" spans="2:42" s="7" customFormat="1" ht="12.75">
      <c r="B3" s="5" t="s">
        <v>7</v>
      </c>
      <c r="C3" s="108" t="s">
        <v>46</v>
      </c>
      <c r="D3" s="108" t="s">
        <v>47</v>
      </c>
      <c r="E3" s="108" t="s">
        <v>48</v>
      </c>
      <c r="F3" s="108" t="s">
        <v>49</v>
      </c>
      <c r="G3" s="7" t="s">
        <v>46</v>
      </c>
      <c r="H3" s="7" t="s">
        <v>47</v>
      </c>
      <c r="I3" s="7" t="s">
        <v>48</v>
      </c>
      <c r="J3" s="7" t="s">
        <v>49</v>
      </c>
      <c r="K3" s="7" t="s">
        <v>46</v>
      </c>
      <c r="L3" s="7" t="s">
        <v>47</v>
      </c>
      <c r="M3" s="7" t="s">
        <v>48</v>
      </c>
      <c r="N3" s="7" t="s">
        <v>49</v>
      </c>
      <c r="O3" s="7" t="s">
        <v>46</v>
      </c>
      <c r="P3" s="7" t="s">
        <v>47</v>
      </c>
      <c r="Q3" s="7" t="s">
        <v>48</v>
      </c>
      <c r="R3" s="7" t="s">
        <v>49</v>
      </c>
      <c r="S3" s="7" t="s">
        <v>46</v>
      </c>
      <c r="T3" s="7" t="s">
        <v>47</v>
      </c>
      <c r="U3" s="7" t="s">
        <v>48</v>
      </c>
      <c r="V3" s="7" t="s">
        <v>49</v>
      </c>
      <c r="W3" s="7" t="s">
        <v>46</v>
      </c>
      <c r="X3" s="7" t="s">
        <v>47</v>
      </c>
      <c r="Y3" s="7" t="s">
        <v>48</v>
      </c>
      <c r="Z3" s="7" t="s">
        <v>49</v>
      </c>
      <c r="AA3" s="7" t="s">
        <v>46</v>
      </c>
      <c r="AB3" s="7" t="s">
        <v>47</v>
      </c>
      <c r="AC3" s="7" t="s">
        <v>48</v>
      </c>
      <c r="AD3" s="7" t="s">
        <v>49</v>
      </c>
      <c r="AE3" s="7" t="s">
        <v>46</v>
      </c>
      <c r="AF3" s="7" t="s">
        <v>47</v>
      </c>
      <c r="AG3" s="7" t="s">
        <v>48</v>
      </c>
      <c r="AH3" s="7" t="s">
        <v>49</v>
      </c>
      <c r="AI3" s="7" t="s">
        <v>46</v>
      </c>
      <c r="AJ3" s="7" t="s">
        <v>47</v>
      </c>
      <c r="AK3" s="7" t="s">
        <v>48</v>
      </c>
      <c r="AL3" s="7" t="s">
        <v>49</v>
      </c>
      <c r="AM3" s="7" t="s">
        <v>46</v>
      </c>
      <c r="AN3" s="7" t="s">
        <v>47</v>
      </c>
      <c r="AO3" s="7" t="s">
        <v>48</v>
      </c>
      <c r="AP3" s="7" t="s">
        <v>49</v>
      </c>
    </row>
    <row r="4" spans="2:42" s="13" customFormat="1" ht="24" customHeight="1">
      <c r="B4" s="11" t="s">
        <v>22</v>
      </c>
      <c r="C4" s="45">
        <v>164</v>
      </c>
      <c r="D4" s="45">
        <v>6720</v>
      </c>
      <c r="E4" s="45">
        <v>6387</v>
      </c>
      <c r="F4" s="45">
        <v>633</v>
      </c>
      <c r="G4" s="12">
        <v>451</v>
      </c>
      <c r="H4" s="12">
        <v>1037</v>
      </c>
      <c r="I4" s="12">
        <v>728</v>
      </c>
      <c r="J4" s="12">
        <v>365</v>
      </c>
      <c r="K4" s="12">
        <v>498</v>
      </c>
      <c r="L4" s="12">
        <v>1638</v>
      </c>
      <c r="M4" s="12">
        <v>1270</v>
      </c>
      <c r="N4" s="12">
        <v>757</v>
      </c>
      <c r="O4" s="12">
        <v>401</v>
      </c>
      <c r="P4" s="12">
        <v>1518</v>
      </c>
      <c r="Q4" s="12">
        <v>1381</v>
      </c>
      <c r="R4" s="12">
        <v>881</v>
      </c>
      <c r="S4" s="12">
        <v>481</v>
      </c>
      <c r="T4" s="12">
        <v>1968</v>
      </c>
      <c r="U4" s="12">
        <v>1769</v>
      </c>
      <c r="V4" s="12">
        <v>907</v>
      </c>
      <c r="W4" s="12">
        <v>504</v>
      </c>
      <c r="X4" s="12">
        <v>1301</v>
      </c>
      <c r="Y4" s="12">
        <v>972</v>
      </c>
      <c r="Z4" s="12">
        <v>661</v>
      </c>
      <c r="AA4" s="12">
        <v>369</v>
      </c>
      <c r="AB4" s="12">
        <v>686</v>
      </c>
      <c r="AC4" s="12">
        <v>583</v>
      </c>
      <c r="AD4" s="12">
        <v>397</v>
      </c>
      <c r="AE4" s="12">
        <v>228</v>
      </c>
      <c r="AF4" s="68">
        <v>677</v>
      </c>
      <c r="AG4" s="12">
        <v>316</v>
      </c>
      <c r="AH4" s="12">
        <v>215</v>
      </c>
      <c r="AI4" s="68">
        <v>96</v>
      </c>
      <c r="AJ4" s="12">
        <v>683</v>
      </c>
      <c r="AK4" s="12">
        <v>638</v>
      </c>
      <c r="AL4" s="12">
        <v>429</v>
      </c>
      <c r="AM4" s="12">
        <v>235</v>
      </c>
      <c r="AN4" s="13">
        <v>705</v>
      </c>
      <c r="AO4" s="13">
        <v>480</v>
      </c>
      <c r="AP4" s="13">
        <v>290</v>
      </c>
    </row>
    <row r="5" spans="2:39" s="22" customFormat="1" ht="24" customHeight="1">
      <c r="B5" s="20" t="s">
        <v>96</v>
      </c>
      <c r="C5" s="49"/>
      <c r="D5" s="49" t="s">
        <v>24</v>
      </c>
      <c r="E5" s="49"/>
      <c r="F5" s="49" t="s">
        <v>24</v>
      </c>
      <c r="G5" s="21"/>
      <c r="H5" s="21" t="s">
        <v>24</v>
      </c>
      <c r="I5" s="21"/>
      <c r="J5" s="21"/>
      <c r="K5" s="21"/>
      <c r="L5" s="21" t="s">
        <v>24</v>
      </c>
      <c r="M5" s="21"/>
      <c r="N5" s="21"/>
      <c r="O5" s="21"/>
      <c r="P5" s="21" t="s">
        <v>24</v>
      </c>
      <c r="Q5" s="21"/>
      <c r="R5" s="21"/>
      <c r="S5" s="21"/>
      <c r="T5" s="21" t="s">
        <v>24</v>
      </c>
      <c r="U5" s="21"/>
      <c r="V5" s="21"/>
      <c r="W5" s="21"/>
      <c r="X5" s="21" t="s">
        <v>24</v>
      </c>
      <c r="Y5" s="21"/>
      <c r="Z5" s="21"/>
      <c r="AA5" s="21"/>
      <c r="AB5" s="21"/>
      <c r="AC5" s="21"/>
      <c r="AD5" s="21"/>
      <c r="AE5" s="21"/>
      <c r="AF5" s="69"/>
      <c r="AG5" s="21"/>
      <c r="AH5" s="21"/>
      <c r="AI5" s="69"/>
      <c r="AJ5" s="21"/>
      <c r="AK5" s="21"/>
      <c r="AL5" s="21"/>
      <c r="AM5" s="21"/>
    </row>
    <row r="6" spans="2:39" s="22" customFormat="1" ht="24" customHeight="1">
      <c r="B6" s="24" t="s">
        <v>97</v>
      </c>
      <c r="C6" s="49"/>
      <c r="D6" s="49"/>
      <c r="E6" s="49"/>
      <c r="F6" s="49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 t="s">
        <v>24</v>
      </c>
      <c r="AC6" s="21"/>
      <c r="AD6" s="21"/>
      <c r="AE6" s="21"/>
      <c r="AF6" s="69"/>
      <c r="AG6" s="90"/>
      <c r="AH6" s="90"/>
      <c r="AI6" s="69"/>
      <c r="AJ6" s="21"/>
      <c r="AK6" s="21"/>
      <c r="AL6" s="21"/>
      <c r="AM6" s="21"/>
    </row>
    <row r="7" spans="2:39" s="22" customFormat="1" ht="12.75" customHeight="1">
      <c r="B7" s="4" t="s">
        <v>98</v>
      </c>
      <c r="C7" s="91">
        <v>0</v>
      </c>
      <c r="D7" s="91">
        <v>-114</v>
      </c>
      <c r="E7" s="91">
        <v>-111</v>
      </c>
      <c r="F7" s="91">
        <v>-61</v>
      </c>
      <c r="G7" s="92">
        <v>-61</v>
      </c>
      <c r="H7" s="92">
        <v>-24</v>
      </c>
      <c r="I7" s="92" t="s">
        <v>42</v>
      </c>
      <c r="J7" s="92">
        <v>0</v>
      </c>
      <c r="K7" s="92">
        <v>0</v>
      </c>
      <c r="L7" s="92">
        <v>-29</v>
      </c>
      <c r="M7" s="92">
        <v>0</v>
      </c>
      <c r="N7" s="92">
        <v>0</v>
      </c>
      <c r="O7" s="92">
        <v>0</v>
      </c>
      <c r="P7" s="92">
        <v>-12</v>
      </c>
      <c r="Q7" s="92">
        <v>-63</v>
      </c>
      <c r="R7" s="92">
        <v>0</v>
      </c>
      <c r="S7" s="92">
        <v>0</v>
      </c>
      <c r="T7" s="92">
        <v>-28</v>
      </c>
      <c r="U7" s="92">
        <v>-63</v>
      </c>
      <c r="V7" s="92">
        <v>-63</v>
      </c>
      <c r="W7" s="92">
        <v>0</v>
      </c>
      <c r="X7" s="90">
        <v>-67</v>
      </c>
      <c r="Y7" s="90">
        <v>-69</v>
      </c>
      <c r="Z7" s="90">
        <v>0</v>
      </c>
      <c r="AA7" s="90" t="s">
        <v>42</v>
      </c>
      <c r="AB7" s="93">
        <v>89</v>
      </c>
      <c r="AC7" s="93">
        <v>100</v>
      </c>
      <c r="AD7" s="93">
        <v>-1</v>
      </c>
      <c r="AE7" s="93">
        <v>-1</v>
      </c>
      <c r="AF7" s="71">
        <v>-6</v>
      </c>
      <c r="AG7" s="90" t="s">
        <v>42</v>
      </c>
      <c r="AH7" s="90" t="s">
        <v>42</v>
      </c>
      <c r="AI7" s="69" t="s">
        <v>42</v>
      </c>
      <c r="AJ7" s="21"/>
      <c r="AK7" s="21"/>
      <c r="AL7" s="21"/>
      <c r="AM7" s="21"/>
    </row>
    <row r="8" spans="2:39" s="22" customFormat="1" ht="12.75" customHeight="1">
      <c r="B8" s="4" t="s">
        <v>110</v>
      </c>
      <c r="C8" s="91">
        <v>-21</v>
      </c>
      <c r="D8" s="91">
        <v>-421</v>
      </c>
      <c r="E8" s="91">
        <v>-177</v>
      </c>
      <c r="F8" s="91">
        <v>-148</v>
      </c>
      <c r="G8" s="92">
        <v>19</v>
      </c>
      <c r="H8" s="92">
        <v>91</v>
      </c>
      <c r="I8" s="92">
        <v>44</v>
      </c>
      <c r="J8" s="92">
        <v>3</v>
      </c>
      <c r="K8" s="92">
        <v>3</v>
      </c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0"/>
      <c r="Y8" s="90"/>
      <c r="Z8" s="90"/>
      <c r="AA8" s="90"/>
      <c r="AB8" s="93"/>
      <c r="AC8" s="93"/>
      <c r="AD8" s="93"/>
      <c r="AE8" s="93"/>
      <c r="AF8" s="71"/>
      <c r="AG8" s="90"/>
      <c r="AH8" s="90"/>
      <c r="AI8" s="69"/>
      <c r="AJ8" s="21"/>
      <c r="AK8" s="21"/>
      <c r="AL8" s="21"/>
      <c r="AM8" s="21"/>
    </row>
    <row r="9" spans="2:39" s="76" customFormat="1" ht="12.75" customHeight="1">
      <c r="B9" s="72" t="s">
        <v>100</v>
      </c>
      <c r="C9" s="95">
        <v>0</v>
      </c>
      <c r="D9" s="95">
        <v>24</v>
      </c>
      <c r="E9" s="95">
        <v>23</v>
      </c>
      <c r="F9" s="95">
        <v>13</v>
      </c>
      <c r="G9" s="96">
        <v>13</v>
      </c>
      <c r="H9" s="96">
        <v>5</v>
      </c>
      <c r="I9" s="96" t="s">
        <v>42</v>
      </c>
      <c r="J9" s="96">
        <v>0</v>
      </c>
      <c r="K9" s="96">
        <v>0</v>
      </c>
      <c r="L9" s="96">
        <v>6</v>
      </c>
      <c r="M9" s="96">
        <v>0</v>
      </c>
      <c r="N9" s="96">
        <v>0</v>
      </c>
      <c r="O9" s="96">
        <v>0</v>
      </c>
      <c r="P9" s="96">
        <v>3</v>
      </c>
      <c r="Q9" s="96">
        <v>14</v>
      </c>
      <c r="R9" s="96">
        <v>0</v>
      </c>
      <c r="S9" s="96">
        <v>0</v>
      </c>
      <c r="T9" s="96">
        <v>6</v>
      </c>
      <c r="U9" s="96">
        <v>14</v>
      </c>
      <c r="V9" s="96">
        <v>14</v>
      </c>
      <c r="W9" s="96">
        <v>0</v>
      </c>
      <c r="X9" s="109">
        <v>15</v>
      </c>
      <c r="Y9" s="109">
        <v>15</v>
      </c>
      <c r="Z9" s="109">
        <v>0</v>
      </c>
      <c r="AA9" s="109">
        <v>0</v>
      </c>
      <c r="AB9" s="109">
        <v>-20</v>
      </c>
      <c r="AC9" s="109">
        <v>-22</v>
      </c>
      <c r="AD9" s="109">
        <v>0</v>
      </c>
      <c r="AE9" s="110" t="s">
        <v>42</v>
      </c>
      <c r="AF9" s="74">
        <v>-2</v>
      </c>
      <c r="AG9" s="110" t="s">
        <v>42</v>
      </c>
      <c r="AH9" s="110" t="s">
        <v>42</v>
      </c>
      <c r="AI9" s="111" t="s">
        <v>42</v>
      </c>
      <c r="AJ9" s="75"/>
      <c r="AK9" s="75"/>
      <c r="AL9" s="75"/>
      <c r="AM9" s="75"/>
    </row>
    <row r="10" spans="2:39" s="22" customFormat="1" ht="12.75" customHeight="1">
      <c r="B10" s="20" t="s">
        <v>101</v>
      </c>
      <c r="C10" s="98">
        <v>-21</v>
      </c>
      <c r="D10" s="98">
        <v>-511</v>
      </c>
      <c r="E10" s="98">
        <v>-265</v>
      </c>
      <c r="F10" s="98">
        <v>-196</v>
      </c>
      <c r="G10" s="99">
        <v>-29</v>
      </c>
      <c r="H10" s="99">
        <v>72</v>
      </c>
      <c r="I10" s="99">
        <v>44</v>
      </c>
      <c r="J10" s="99">
        <v>3</v>
      </c>
      <c r="K10" s="99">
        <v>3</v>
      </c>
      <c r="L10" s="99">
        <v>-23</v>
      </c>
      <c r="M10" s="99">
        <v>0</v>
      </c>
      <c r="N10" s="99">
        <v>0</v>
      </c>
      <c r="O10" s="99">
        <v>0</v>
      </c>
      <c r="P10" s="99">
        <v>-9</v>
      </c>
      <c r="Q10" s="99">
        <v>-49</v>
      </c>
      <c r="R10" s="99">
        <v>0</v>
      </c>
      <c r="S10" s="99">
        <v>0</v>
      </c>
      <c r="T10" s="99">
        <v>-22</v>
      </c>
      <c r="U10" s="99">
        <v>-49</v>
      </c>
      <c r="V10" s="99">
        <v>-49</v>
      </c>
      <c r="W10" s="99">
        <v>0</v>
      </c>
      <c r="X10" s="90">
        <v>-52</v>
      </c>
      <c r="Y10" s="90">
        <v>-54</v>
      </c>
      <c r="Z10" s="90">
        <v>0</v>
      </c>
      <c r="AA10" s="90" t="s">
        <v>42</v>
      </c>
      <c r="AB10" s="21">
        <v>69</v>
      </c>
      <c r="AC10" s="21">
        <v>78</v>
      </c>
      <c r="AD10" s="21">
        <v>-1</v>
      </c>
      <c r="AE10" s="21">
        <v>-1</v>
      </c>
      <c r="AF10" s="69">
        <v>-8</v>
      </c>
      <c r="AG10" s="90" t="s">
        <v>42</v>
      </c>
      <c r="AH10" s="90" t="s">
        <v>42</v>
      </c>
      <c r="AI10" s="69" t="s">
        <v>42</v>
      </c>
      <c r="AJ10" s="21"/>
      <c r="AK10" s="21"/>
      <c r="AL10" s="21"/>
      <c r="AM10" s="21"/>
    </row>
    <row r="11" spans="2:39" s="22" customFormat="1" ht="12.75" customHeight="1">
      <c r="B11" s="20"/>
      <c r="C11" s="98"/>
      <c r="D11" s="98"/>
      <c r="E11" s="98"/>
      <c r="F11" s="98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0"/>
      <c r="Y11" s="90"/>
      <c r="Z11" s="90"/>
      <c r="AA11" s="90"/>
      <c r="AB11" s="21"/>
      <c r="AC11" s="21"/>
      <c r="AD11" s="21"/>
      <c r="AE11" s="21"/>
      <c r="AF11" s="69"/>
      <c r="AG11" s="90"/>
      <c r="AH11" s="90"/>
      <c r="AI11" s="69"/>
      <c r="AJ11" s="21"/>
      <c r="AK11" s="21"/>
      <c r="AL11" s="21"/>
      <c r="AM11" s="21"/>
    </row>
    <row r="12" spans="2:42" s="24" customFormat="1" ht="24" customHeight="1">
      <c r="B12" s="24" t="s">
        <v>102</v>
      </c>
      <c r="C12" s="53"/>
      <c r="D12" s="53"/>
      <c r="E12" s="53"/>
      <c r="F12" s="53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77"/>
      <c r="AG12" s="100"/>
      <c r="AH12" s="100"/>
      <c r="AI12" s="77"/>
      <c r="AJ12" s="25" t="s">
        <v>24</v>
      </c>
      <c r="AK12" s="25"/>
      <c r="AL12" s="25"/>
      <c r="AM12" s="25"/>
      <c r="AN12" s="25" t="s">
        <v>24</v>
      </c>
      <c r="AO12" s="25"/>
      <c r="AP12" s="25"/>
    </row>
    <row r="13" spans="2:42" ht="12">
      <c r="B13" s="4" t="s">
        <v>103</v>
      </c>
      <c r="C13" s="85">
        <v>72</v>
      </c>
      <c r="D13" s="85">
        <v>28</v>
      </c>
      <c r="E13" s="85">
        <v>58</v>
      </c>
      <c r="F13" s="85">
        <v>37</v>
      </c>
      <c r="G13" s="2">
        <v>25</v>
      </c>
      <c r="H13" s="2">
        <v>60</v>
      </c>
      <c r="I13" s="2">
        <v>63</v>
      </c>
      <c r="J13" s="2">
        <v>84</v>
      </c>
      <c r="K13" s="2">
        <v>67</v>
      </c>
      <c r="L13" s="2">
        <v>32</v>
      </c>
      <c r="M13" s="2">
        <v>-11</v>
      </c>
      <c r="N13" s="2">
        <v>5</v>
      </c>
      <c r="O13" s="2">
        <v>-7</v>
      </c>
      <c r="P13" s="2">
        <v>53</v>
      </c>
      <c r="Q13" s="2">
        <v>57</v>
      </c>
      <c r="R13" s="2">
        <v>29</v>
      </c>
      <c r="S13" s="2">
        <v>4</v>
      </c>
      <c r="T13" s="2">
        <v>-82</v>
      </c>
      <c r="U13" s="2">
        <v>-37</v>
      </c>
      <c r="V13" s="2">
        <v>-51</v>
      </c>
      <c r="W13" s="2">
        <v>-39</v>
      </c>
      <c r="X13" s="2">
        <v>136</v>
      </c>
      <c r="Y13" s="2">
        <v>61</v>
      </c>
      <c r="Z13" s="2">
        <v>57</v>
      </c>
      <c r="AA13" s="2">
        <v>2</v>
      </c>
      <c r="AB13" s="2">
        <v>67</v>
      </c>
      <c r="AC13" s="2">
        <v>13</v>
      </c>
      <c r="AD13" s="2">
        <v>31</v>
      </c>
      <c r="AE13" s="2">
        <v>-54</v>
      </c>
      <c r="AF13" s="78">
        <v>-56</v>
      </c>
      <c r="AG13" s="102">
        <v>-77</v>
      </c>
      <c r="AH13" s="102">
        <v>-25</v>
      </c>
      <c r="AI13" s="78">
        <v>-3</v>
      </c>
      <c r="AJ13" s="2">
        <v>3</v>
      </c>
      <c r="AK13" s="2">
        <v>4</v>
      </c>
      <c r="AL13" s="2">
        <v>-2</v>
      </c>
      <c r="AM13" s="2">
        <v>-3</v>
      </c>
      <c r="AN13">
        <v>-15</v>
      </c>
      <c r="AO13">
        <v>-13</v>
      </c>
      <c r="AP13">
        <v>-3</v>
      </c>
    </row>
    <row r="14" spans="2:42" ht="12.75">
      <c r="B14" s="4" t="s">
        <v>104</v>
      </c>
      <c r="C14" s="85">
        <v>-672</v>
      </c>
      <c r="H14" s="2">
        <v>376</v>
      </c>
      <c r="L14" s="2">
        <v>43</v>
      </c>
      <c r="M14" s="2">
        <v>18</v>
      </c>
      <c r="N14" s="2">
        <v>10</v>
      </c>
      <c r="O14" s="2">
        <v>9</v>
      </c>
      <c r="P14" s="2">
        <v>16</v>
      </c>
      <c r="Q14" s="2">
        <v>-30</v>
      </c>
      <c r="R14" s="2">
        <v>-38</v>
      </c>
      <c r="S14" s="2">
        <v>1</v>
      </c>
      <c r="T14" s="2">
        <v>456</v>
      </c>
      <c r="U14" s="2">
        <v>2</v>
      </c>
      <c r="V14" s="2">
        <v>-3</v>
      </c>
      <c r="W14" s="2">
        <v>2</v>
      </c>
      <c r="X14" s="2">
        <v>22</v>
      </c>
      <c r="Y14" s="2">
        <v>7</v>
      </c>
      <c r="Z14" s="2">
        <v>10</v>
      </c>
      <c r="AA14" s="2">
        <v>4</v>
      </c>
      <c r="AB14" s="2">
        <v>44</v>
      </c>
      <c r="AC14" s="2">
        <v>32</v>
      </c>
      <c r="AD14" s="2">
        <v>22</v>
      </c>
      <c r="AE14" s="2">
        <v>17</v>
      </c>
      <c r="AF14" s="78">
        <v>8</v>
      </c>
      <c r="AG14" s="90" t="s">
        <v>42</v>
      </c>
      <c r="AH14" s="69" t="s">
        <v>42</v>
      </c>
      <c r="AI14" s="78">
        <v>1</v>
      </c>
      <c r="AJ14" s="112">
        <v>0</v>
      </c>
      <c r="AK14" s="112">
        <v>0</v>
      </c>
      <c r="AL14" s="112">
        <v>0</v>
      </c>
      <c r="AM14" s="112">
        <v>0</v>
      </c>
      <c r="AN14" s="112">
        <v>0</v>
      </c>
      <c r="AO14" s="112">
        <v>0</v>
      </c>
      <c r="AP14" s="112">
        <v>0</v>
      </c>
    </row>
    <row r="15" spans="2:42" ht="12">
      <c r="B15" s="4" t="s">
        <v>105</v>
      </c>
      <c r="C15" s="85">
        <v>144</v>
      </c>
      <c r="D15" s="85">
        <v>-307</v>
      </c>
      <c r="E15" s="85">
        <v>-442</v>
      </c>
      <c r="F15" s="85">
        <v>-353</v>
      </c>
      <c r="G15" s="2">
        <v>-280</v>
      </c>
      <c r="H15" s="2">
        <v>-80</v>
      </c>
      <c r="I15" s="2">
        <v>213</v>
      </c>
      <c r="J15" s="2">
        <v>64</v>
      </c>
      <c r="K15" s="2">
        <v>-87</v>
      </c>
      <c r="L15" s="2">
        <v>28</v>
      </c>
      <c r="M15" s="2">
        <v>139</v>
      </c>
      <c r="N15" s="2">
        <v>55</v>
      </c>
      <c r="O15" s="2">
        <v>-11</v>
      </c>
      <c r="P15" s="2">
        <v>76</v>
      </c>
      <c r="Q15" s="2">
        <v>-7</v>
      </c>
      <c r="R15" s="2">
        <v>-23</v>
      </c>
      <c r="S15" s="2">
        <v>14</v>
      </c>
      <c r="T15" s="2">
        <v>141</v>
      </c>
      <c r="U15" s="2">
        <v>84</v>
      </c>
      <c r="V15" s="2">
        <v>150</v>
      </c>
      <c r="W15" s="2">
        <v>53</v>
      </c>
      <c r="X15" s="2">
        <v>-204</v>
      </c>
      <c r="Y15" s="2">
        <v>-118</v>
      </c>
      <c r="Z15" s="2">
        <v>-115</v>
      </c>
      <c r="AA15" s="2">
        <v>-9</v>
      </c>
      <c r="AB15" s="2">
        <v>-23</v>
      </c>
      <c r="AC15" s="2">
        <v>1</v>
      </c>
      <c r="AD15" s="2">
        <v>-42</v>
      </c>
      <c r="AE15" s="2">
        <v>16</v>
      </c>
      <c r="AF15" s="78">
        <v>8</v>
      </c>
      <c r="AG15" s="102">
        <v>38</v>
      </c>
      <c r="AH15" s="102">
        <v>10</v>
      </c>
      <c r="AI15" s="78">
        <v>69</v>
      </c>
      <c r="AJ15" s="2">
        <v>-126</v>
      </c>
      <c r="AK15" s="2">
        <v>-166</v>
      </c>
      <c r="AL15" s="2">
        <v>-84</v>
      </c>
      <c r="AM15" s="2">
        <v>0</v>
      </c>
      <c r="AN15">
        <v>-2</v>
      </c>
      <c r="AO15">
        <v>-12</v>
      </c>
      <c r="AP15">
        <v>-115</v>
      </c>
    </row>
    <row r="16" spans="2:42" s="80" customFormat="1" ht="12">
      <c r="B16" s="72" t="s">
        <v>106</v>
      </c>
      <c r="C16" s="85">
        <v>-456</v>
      </c>
      <c r="D16" s="85">
        <v>65</v>
      </c>
      <c r="E16" s="85">
        <v>94</v>
      </c>
      <c r="F16" s="103">
        <v>75</v>
      </c>
      <c r="G16" s="82">
        <v>60</v>
      </c>
      <c r="H16" s="82">
        <v>356</v>
      </c>
      <c r="I16" s="82">
        <v>-45</v>
      </c>
      <c r="J16" s="82">
        <v>-14</v>
      </c>
      <c r="K16" s="82">
        <v>19</v>
      </c>
      <c r="L16" s="82">
        <v>-6</v>
      </c>
      <c r="M16" s="82">
        <v>-31</v>
      </c>
      <c r="N16" s="82">
        <v>-12</v>
      </c>
      <c r="O16" s="82">
        <v>2</v>
      </c>
      <c r="P16" s="82">
        <v>-17</v>
      </c>
      <c r="Q16" s="82">
        <v>2</v>
      </c>
      <c r="R16" s="82">
        <v>5</v>
      </c>
      <c r="S16" s="82">
        <v>-3</v>
      </c>
      <c r="T16" s="82">
        <v>-31</v>
      </c>
      <c r="U16" s="82">
        <v>-18</v>
      </c>
      <c r="V16" s="82">
        <v>-33</v>
      </c>
      <c r="W16" s="82">
        <v>-11</v>
      </c>
      <c r="X16" s="82">
        <v>45</v>
      </c>
      <c r="Y16" s="82">
        <v>26</v>
      </c>
      <c r="Z16" s="82">
        <v>25</v>
      </c>
      <c r="AA16" s="82">
        <v>2</v>
      </c>
      <c r="AB16" s="82">
        <v>5</v>
      </c>
      <c r="AC16" s="82">
        <v>0</v>
      </c>
      <c r="AD16" s="82">
        <v>9</v>
      </c>
      <c r="AE16" s="82">
        <v>-3</v>
      </c>
      <c r="AF16" s="81">
        <v>-2</v>
      </c>
      <c r="AG16" s="104">
        <v>-10</v>
      </c>
      <c r="AH16" s="104">
        <v>-3</v>
      </c>
      <c r="AI16" s="81">
        <v>-7</v>
      </c>
      <c r="AJ16" s="82">
        <v>33</v>
      </c>
      <c r="AK16" s="82">
        <v>44</v>
      </c>
      <c r="AL16" s="82">
        <v>22</v>
      </c>
      <c r="AM16" s="82">
        <v>0</v>
      </c>
      <c r="AN16" s="80">
        <v>1</v>
      </c>
      <c r="AO16" s="80">
        <v>3</v>
      </c>
      <c r="AP16" s="80">
        <v>30</v>
      </c>
    </row>
    <row r="17" spans="2:42" s="84" customFormat="1" ht="24" customHeight="1">
      <c r="B17" s="20" t="s">
        <v>107</v>
      </c>
      <c r="C17" s="113">
        <v>-313</v>
      </c>
      <c r="D17" s="113">
        <v>-214</v>
      </c>
      <c r="E17" s="113">
        <v>-290</v>
      </c>
      <c r="F17" s="49">
        <v>-241</v>
      </c>
      <c r="G17" s="21">
        <v>-195</v>
      </c>
      <c r="H17" s="21">
        <v>1465</v>
      </c>
      <c r="I17" s="21">
        <v>231</v>
      </c>
      <c r="J17" s="21">
        <v>134</v>
      </c>
      <c r="K17" s="21">
        <v>-1</v>
      </c>
      <c r="L17" s="21">
        <v>97</v>
      </c>
      <c r="M17" s="21">
        <v>115</v>
      </c>
      <c r="N17" s="21">
        <v>58</v>
      </c>
      <c r="O17" s="21">
        <v>-7</v>
      </c>
      <c r="P17" s="21">
        <v>128</v>
      </c>
      <c r="Q17" s="21">
        <v>22</v>
      </c>
      <c r="R17" s="21">
        <v>-27</v>
      </c>
      <c r="S17" s="21">
        <v>16</v>
      </c>
      <c r="T17" s="21">
        <v>484</v>
      </c>
      <c r="U17" s="21">
        <v>31</v>
      </c>
      <c r="V17" s="21">
        <v>63</v>
      </c>
      <c r="W17" s="21">
        <v>5</v>
      </c>
      <c r="X17" s="21">
        <v>-1</v>
      </c>
      <c r="Y17" s="21">
        <v>-24</v>
      </c>
      <c r="Z17" s="21">
        <v>-23</v>
      </c>
      <c r="AA17" s="21">
        <v>-1</v>
      </c>
      <c r="AB17" s="21">
        <v>93</v>
      </c>
      <c r="AC17" s="21">
        <v>46</v>
      </c>
      <c r="AD17" s="21">
        <v>20</v>
      </c>
      <c r="AE17" s="21">
        <v>-24</v>
      </c>
      <c r="AF17" s="21">
        <v>-42</v>
      </c>
      <c r="AG17" s="21">
        <v>-49</v>
      </c>
      <c r="AH17" s="21">
        <v>-18</v>
      </c>
      <c r="AI17" s="21">
        <v>60</v>
      </c>
      <c r="AJ17" s="21">
        <v>-90</v>
      </c>
      <c r="AK17" s="21">
        <v>-118</v>
      </c>
      <c r="AL17" s="21">
        <v>-64</v>
      </c>
      <c r="AM17" s="21">
        <v>-3</v>
      </c>
      <c r="AN17" s="21">
        <v>-16</v>
      </c>
      <c r="AO17" s="21">
        <v>-22</v>
      </c>
      <c r="AP17" s="21">
        <v>-88</v>
      </c>
    </row>
    <row r="18" spans="2:42" s="22" customFormat="1" ht="24" customHeight="1">
      <c r="B18" s="20" t="s">
        <v>108</v>
      </c>
      <c r="C18" s="49"/>
      <c r="D18" s="49">
        <v>5995</v>
      </c>
      <c r="E18" s="49">
        <v>5832</v>
      </c>
      <c r="F18" s="49">
        <v>196</v>
      </c>
      <c r="G18" s="21">
        <v>227</v>
      </c>
      <c r="H18" s="21">
        <v>1465</v>
      </c>
      <c r="I18" s="21">
        <v>1003</v>
      </c>
      <c r="J18" s="21">
        <v>502</v>
      </c>
      <c r="K18" s="21">
        <v>500</v>
      </c>
      <c r="L18" s="21">
        <v>1712</v>
      </c>
      <c r="M18" s="21">
        <v>1385</v>
      </c>
      <c r="N18" s="21">
        <v>815</v>
      </c>
      <c r="O18" s="21">
        <v>394</v>
      </c>
      <c r="P18" s="21">
        <v>1637</v>
      </c>
      <c r="Q18" s="21">
        <v>1354</v>
      </c>
      <c r="R18" s="21">
        <v>854</v>
      </c>
      <c r="S18" s="21">
        <v>497</v>
      </c>
      <c r="T18" s="21">
        <v>2430</v>
      </c>
      <c r="U18" s="21">
        <v>1751</v>
      </c>
      <c r="V18" s="21">
        <v>921</v>
      </c>
      <c r="W18" s="21">
        <v>509</v>
      </c>
      <c r="X18" s="21">
        <v>1248</v>
      </c>
      <c r="Y18" s="21">
        <v>894</v>
      </c>
      <c r="Z18" s="21">
        <v>638</v>
      </c>
      <c r="AA18" s="21">
        <v>368</v>
      </c>
      <c r="AB18" s="21">
        <v>848</v>
      </c>
      <c r="AC18" s="21">
        <v>707</v>
      </c>
      <c r="AD18" s="21">
        <v>416</v>
      </c>
      <c r="AE18" s="21">
        <v>203</v>
      </c>
      <c r="AF18" s="69">
        <v>627</v>
      </c>
      <c r="AG18" s="90">
        <v>267</v>
      </c>
      <c r="AH18" s="90">
        <v>197</v>
      </c>
      <c r="AI18" s="69">
        <v>112</v>
      </c>
      <c r="AJ18" s="21">
        <v>593</v>
      </c>
      <c r="AK18" s="21">
        <v>520</v>
      </c>
      <c r="AL18" s="21">
        <v>365</v>
      </c>
      <c r="AM18" s="21">
        <v>232</v>
      </c>
      <c r="AN18" s="22">
        <v>689</v>
      </c>
      <c r="AO18" s="22">
        <v>458</v>
      </c>
      <c r="AP18" s="22">
        <v>202</v>
      </c>
    </row>
    <row r="19" spans="2:42" s="24" customFormat="1" ht="24" customHeight="1">
      <c r="B19" s="24" t="s">
        <v>109</v>
      </c>
      <c r="C19" s="60"/>
      <c r="D19" s="60"/>
      <c r="E19" s="60"/>
      <c r="F19" s="60"/>
      <c r="I19" s="25"/>
      <c r="J19" s="25"/>
      <c r="K19" s="25"/>
      <c r="L19" s="25" t="s">
        <v>24</v>
      </c>
      <c r="M19" s="25"/>
      <c r="N19" s="25"/>
      <c r="O19" s="25"/>
      <c r="P19" s="25" t="s">
        <v>24</v>
      </c>
      <c r="Q19" s="25"/>
      <c r="R19" s="25"/>
      <c r="S19" s="25"/>
      <c r="T19" s="25" t="s">
        <v>24</v>
      </c>
      <c r="U19" s="25"/>
      <c r="V19" s="25"/>
      <c r="W19" s="25"/>
      <c r="X19" s="25" t="s">
        <v>24</v>
      </c>
      <c r="Y19" s="25"/>
      <c r="Z19" s="25"/>
      <c r="AA19" s="25"/>
      <c r="AB19" s="25" t="s">
        <v>24</v>
      </c>
      <c r="AC19" s="25"/>
      <c r="AD19" s="25"/>
      <c r="AE19" s="25"/>
      <c r="AF19" s="77"/>
      <c r="AG19" s="100"/>
      <c r="AH19" s="100"/>
      <c r="AI19" s="77"/>
      <c r="AJ19" s="25" t="s">
        <v>24</v>
      </c>
      <c r="AK19" s="25"/>
      <c r="AL19" s="25"/>
      <c r="AM19" s="25"/>
      <c r="AN19" s="25" t="s">
        <v>24</v>
      </c>
      <c r="AO19" s="25"/>
      <c r="AP19" s="25"/>
    </row>
    <row r="20" spans="2:42" ht="12">
      <c r="B20" s="4" t="s">
        <v>25</v>
      </c>
      <c r="C20" s="85">
        <v>-313</v>
      </c>
      <c r="D20" s="85">
        <v>5995</v>
      </c>
      <c r="E20" s="85">
        <v>5832</v>
      </c>
      <c r="F20" s="85">
        <v>196</v>
      </c>
      <c r="G20" s="2">
        <v>227</v>
      </c>
      <c r="H20" s="2">
        <v>1465</v>
      </c>
      <c r="I20" s="2">
        <v>1003</v>
      </c>
      <c r="J20" s="2">
        <v>502</v>
      </c>
      <c r="K20" s="2">
        <v>500</v>
      </c>
      <c r="L20" s="2">
        <v>1712</v>
      </c>
      <c r="M20" s="2">
        <v>1385</v>
      </c>
      <c r="N20" s="2">
        <v>815</v>
      </c>
      <c r="O20" s="2">
        <v>394</v>
      </c>
      <c r="P20" s="2">
        <v>1637</v>
      </c>
      <c r="Q20" s="2">
        <v>1354</v>
      </c>
      <c r="R20" s="2">
        <v>854</v>
      </c>
      <c r="S20" s="2">
        <v>497</v>
      </c>
      <c r="T20" s="2">
        <v>2278</v>
      </c>
      <c r="U20" s="2">
        <v>1599</v>
      </c>
      <c r="V20" s="2">
        <v>905</v>
      </c>
      <c r="W20" s="2">
        <v>499</v>
      </c>
      <c r="X20" s="9">
        <v>1220</v>
      </c>
      <c r="Y20" s="9">
        <v>875</v>
      </c>
      <c r="Z20" s="9">
        <v>624</v>
      </c>
      <c r="AA20" s="9">
        <v>360</v>
      </c>
      <c r="AB20" s="9">
        <v>831</v>
      </c>
      <c r="AC20" s="9">
        <v>695</v>
      </c>
      <c r="AD20" s="9">
        <v>407</v>
      </c>
      <c r="AE20" s="2">
        <v>199</v>
      </c>
      <c r="AF20" s="78">
        <v>627</v>
      </c>
      <c r="AG20" s="102">
        <v>267</v>
      </c>
      <c r="AH20" s="102">
        <v>197</v>
      </c>
      <c r="AI20" s="78">
        <v>112</v>
      </c>
      <c r="AJ20" s="2">
        <v>593</v>
      </c>
      <c r="AK20" s="2">
        <v>520</v>
      </c>
      <c r="AL20" s="2">
        <v>365</v>
      </c>
      <c r="AM20" s="2">
        <v>232</v>
      </c>
      <c r="AN20">
        <v>689</v>
      </c>
      <c r="AO20">
        <v>458</v>
      </c>
      <c r="AP20">
        <v>202</v>
      </c>
    </row>
    <row r="21" spans="2:42" s="80" customFormat="1" ht="12">
      <c r="B21" s="72" t="s">
        <v>26</v>
      </c>
      <c r="C21" s="95">
        <v>0</v>
      </c>
      <c r="D21" s="95">
        <v>0</v>
      </c>
      <c r="E21" s="95">
        <v>0</v>
      </c>
      <c r="F21" s="95">
        <v>0</v>
      </c>
      <c r="G21" s="96">
        <v>0</v>
      </c>
      <c r="H21" s="96" t="s">
        <v>42</v>
      </c>
      <c r="I21" s="96" t="s">
        <v>111</v>
      </c>
      <c r="J21" s="96" t="s">
        <v>42</v>
      </c>
      <c r="K21" s="96"/>
      <c r="L21" s="96">
        <v>0</v>
      </c>
      <c r="M21" s="96">
        <v>0</v>
      </c>
      <c r="N21" s="96">
        <v>0</v>
      </c>
      <c r="O21" s="96">
        <v>0</v>
      </c>
      <c r="P21" s="96">
        <v>0</v>
      </c>
      <c r="Q21" s="96" t="s">
        <v>42</v>
      </c>
      <c r="R21" s="96">
        <v>0</v>
      </c>
      <c r="S21" s="96">
        <v>0</v>
      </c>
      <c r="T21" s="106">
        <v>152</v>
      </c>
      <c r="U21" s="106">
        <v>152</v>
      </c>
      <c r="V21" s="106">
        <v>16</v>
      </c>
      <c r="W21" s="106">
        <v>10</v>
      </c>
      <c r="X21" s="96">
        <v>28</v>
      </c>
      <c r="Y21" s="96">
        <v>19</v>
      </c>
      <c r="Z21" s="96">
        <v>14</v>
      </c>
      <c r="AA21" s="96">
        <v>8</v>
      </c>
      <c r="AB21" s="96">
        <v>17</v>
      </c>
      <c r="AC21" s="96">
        <v>12</v>
      </c>
      <c r="AD21" s="96">
        <v>9</v>
      </c>
      <c r="AE21" s="96">
        <v>4</v>
      </c>
      <c r="AF21" s="58">
        <v>0</v>
      </c>
      <c r="AG21" s="104" t="s">
        <v>42</v>
      </c>
      <c r="AH21" s="104" t="s">
        <v>42</v>
      </c>
      <c r="AI21" s="107">
        <v>0</v>
      </c>
      <c r="AJ21" s="47">
        <v>0</v>
      </c>
      <c r="AK21" s="47">
        <v>0</v>
      </c>
      <c r="AL21" s="47">
        <v>0</v>
      </c>
      <c r="AM21" s="47">
        <v>0</v>
      </c>
      <c r="AN21" s="96">
        <v>0</v>
      </c>
      <c r="AO21" s="96">
        <v>0</v>
      </c>
      <c r="AP21" s="96">
        <v>0</v>
      </c>
    </row>
    <row r="22" spans="2:42" s="13" customFormat="1" ht="24" customHeight="1">
      <c r="B22" s="11" t="s">
        <v>108</v>
      </c>
      <c r="C22" s="45">
        <v>-313</v>
      </c>
      <c r="D22" s="45">
        <v>5995</v>
      </c>
      <c r="E22" s="45">
        <v>5832</v>
      </c>
      <c r="F22" s="45">
        <v>196</v>
      </c>
      <c r="G22" s="12">
        <v>227</v>
      </c>
      <c r="H22" s="12">
        <v>1465</v>
      </c>
      <c r="I22" s="12">
        <v>1003</v>
      </c>
      <c r="J22" s="12">
        <v>502</v>
      </c>
      <c r="K22" s="12">
        <v>500</v>
      </c>
      <c r="L22" s="12">
        <v>1712</v>
      </c>
      <c r="M22" s="12">
        <v>1385</v>
      </c>
      <c r="N22" s="12">
        <v>815</v>
      </c>
      <c r="O22" s="12">
        <v>394</v>
      </c>
      <c r="P22" s="12">
        <v>1637</v>
      </c>
      <c r="Q22" s="12">
        <v>1354</v>
      </c>
      <c r="R22" s="12">
        <v>854</v>
      </c>
      <c r="S22" s="12">
        <v>497</v>
      </c>
      <c r="T22" s="12">
        <v>2430</v>
      </c>
      <c r="U22" s="12">
        <v>1751</v>
      </c>
      <c r="V22" s="12">
        <v>921</v>
      </c>
      <c r="W22" s="12">
        <v>509</v>
      </c>
      <c r="X22" s="12">
        <v>1248</v>
      </c>
      <c r="Y22" s="12">
        <v>894</v>
      </c>
      <c r="Z22" s="12">
        <v>638</v>
      </c>
      <c r="AA22" s="12">
        <v>368</v>
      </c>
      <c r="AB22" s="12">
        <v>848</v>
      </c>
      <c r="AC22" s="12">
        <v>707</v>
      </c>
      <c r="AD22" s="12">
        <v>416</v>
      </c>
      <c r="AE22" s="12">
        <v>203</v>
      </c>
      <c r="AF22" s="68">
        <v>627</v>
      </c>
      <c r="AG22" s="89">
        <v>267</v>
      </c>
      <c r="AH22" s="89">
        <v>197</v>
      </c>
      <c r="AI22" s="68">
        <v>112</v>
      </c>
      <c r="AJ22" s="12">
        <v>593</v>
      </c>
      <c r="AK22" s="12">
        <v>520</v>
      </c>
      <c r="AL22" s="12">
        <v>365</v>
      </c>
      <c r="AM22" s="12">
        <v>232</v>
      </c>
      <c r="AN22" s="13">
        <v>689</v>
      </c>
      <c r="AO22" s="13">
        <v>458</v>
      </c>
      <c r="AP22" s="13">
        <v>202</v>
      </c>
    </row>
    <row r="23" ht="12">
      <c r="G23" s="2">
        <v>162</v>
      </c>
    </row>
  </sheetData>
  <sheetProtection/>
  <mergeCells count="10">
    <mergeCell ref="AB2:AE2"/>
    <mergeCell ref="AF2:AI2"/>
    <mergeCell ref="AJ2:AM2"/>
    <mergeCell ref="AN2:AP2"/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9">
    <tabColor theme="0" tint="-0.1499900072813034"/>
    <outlinePr summaryBelow="0" summaryRight="0"/>
  </sheetPr>
  <dimension ref="B1:AQ22"/>
  <sheetViews>
    <sheetView showGridLines="0" zoomScalePageLayoutView="0" workbookViewId="0" topLeftCell="B1">
      <selection activeCell="D24" sqref="D24"/>
    </sheetView>
  </sheetViews>
  <sheetFormatPr defaultColWidth="9.140625" defaultRowHeight="12.75"/>
  <cols>
    <col min="1" max="1" width="0" style="0" hidden="1" customWidth="1"/>
    <col min="2" max="2" width="68.421875" style="4" customWidth="1"/>
    <col min="3" max="5" width="10.7109375" style="85" customWidth="1"/>
    <col min="6" max="6" width="12.140625" style="85" bestFit="1" customWidth="1"/>
    <col min="7" max="7" width="12.140625" style="2" bestFit="1" customWidth="1"/>
    <col min="8" max="8" width="12.140625" style="2" customWidth="1"/>
    <col min="9" max="31" width="12.140625" style="2" bestFit="1" customWidth="1"/>
    <col min="32" max="43" width="8.7109375" style="2" customWidth="1"/>
  </cols>
  <sheetData>
    <row r="1" ht="23.25">
      <c r="B1" s="1" t="s">
        <v>95</v>
      </c>
    </row>
    <row r="2" spans="2:43" ht="15">
      <c r="B2" s="3" t="s">
        <v>53</v>
      </c>
      <c r="C2" s="41" t="s">
        <v>30</v>
      </c>
      <c r="D2" s="42" t="s">
        <v>31</v>
      </c>
      <c r="E2" s="42"/>
      <c r="F2" s="42"/>
      <c r="G2" s="42"/>
      <c r="H2" s="42" t="s">
        <v>32</v>
      </c>
      <c r="I2" s="42"/>
      <c r="J2" s="42"/>
      <c r="K2" s="42"/>
      <c r="L2" s="42" t="s">
        <v>33</v>
      </c>
      <c r="M2" s="42"/>
      <c r="N2" s="42"/>
      <c r="O2" s="42"/>
      <c r="P2" s="42" t="s">
        <v>34</v>
      </c>
      <c r="Q2" s="42"/>
      <c r="R2" s="42"/>
      <c r="S2" s="42"/>
      <c r="T2" s="42" t="s">
        <v>35</v>
      </c>
      <c r="U2" s="42"/>
      <c r="V2" s="42"/>
      <c r="W2" s="42"/>
      <c r="X2" s="42" t="s">
        <v>36</v>
      </c>
      <c r="Y2" s="42"/>
      <c r="Z2" s="42"/>
      <c r="AA2" s="42"/>
      <c r="AB2" s="42" t="s">
        <v>2</v>
      </c>
      <c r="AC2" s="42"/>
      <c r="AD2" s="42"/>
      <c r="AE2" s="42"/>
      <c r="AF2" s="42" t="s">
        <v>3</v>
      </c>
      <c r="AG2" s="42"/>
      <c r="AH2" s="42"/>
      <c r="AI2" s="42"/>
      <c r="AJ2" s="43" t="s">
        <v>4</v>
      </c>
      <c r="AK2" s="43"/>
      <c r="AL2" s="43"/>
      <c r="AM2" s="43"/>
      <c r="AN2" s="43" t="s">
        <v>5</v>
      </c>
      <c r="AO2" s="43"/>
      <c r="AP2" s="43"/>
      <c r="AQ2" s="43"/>
    </row>
    <row r="3" spans="2:43" s="7" customFormat="1" ht="25.5">
      <c r="B3" s="5" t="s">
        <v>7</v>
      </c>
      <c r="C3" s="114" t="s">
        <v>112</v>
      </c>
      <c r="D3" s="114" t="s">
        <v>113</v>
      </c>
      <c r="E3" s="114" t="s">
        <v>114</v>
      </c>
      <c r="F3" s="114" t="s">
        <v>57</v>
      </c>
      <c r="G3" s="62" t="s">
        <v>58</v>
      </c>
      <c r="H3" s="62" t="s">
        <v>115</v>
      </c>
      <c r="I3" s="62" t="s">
        <v>116</v>
      </c>
      <c r="J3" s="62" t="s">
        <v>61</v>
      </c>
      <c r="K3" s="62" t="s">
        <v>62</v>
      </c>
      <c r="L3" s="62" t="s">
        <v>63</v>
      </c>
      <c r="M3" s="62" t="s">
        <v>64</v>
      </c>
      <c r="N3" s="62" t="s">
        <v>65</v>
      </c>
      <c r="O3" s="62" t="s">
        <v>66</v>
      </c>
      <c r="P3" s="62" t="s">
        <v>67</v>
      </c>
      <c r="Q3" s="62" t="s">
        <v>68</v>
      </c>
      <c r="R3" s="62" t="s">
        <v>69</v>
      </c>
      <c r="S3" s="62" t="s">
        <v>70</v>
      </c>
      <c r="T3" s="62" t="s">
        <v>71</v>
      </c>
      <c r="U3" s="62" t="s">
        <v>72</v>
      </c>
      <c r="V3" s="62" t="s">
        <v>73</v>
      </c>
      <c r="W3" s="62" t="s">
        <v>74</v>
      </c>
      <c r="X3" s="62" t="s">
        <v>75</v>
      </c>
      <c r="Y3" s="62" t="s">
        <v>76</v>
      </c>
      <c r="Z3" s="62" t="s">
        <v>77</v>
      </c>
      <c r="AA3" s="62" t="s">
        <v>50</v>
      </c>
      <c r="AB3" s="62" t="s">
        <v>79</v>
      </c>
      <c r="AC3" s="62" t="s">
        <v>80</v>
      </c>
      <c r="AD3" s="62" t="s">
        <v>81</v>
      </c>
      <c r="AE3" s="62" t="s">
        <v>51</v>
      </c>
      <c r="AF3" s="62" t="s">
        <v>83</v>
      </c>
      <c r="AG3" s="62" t="s">
        <v>84</v>
      </c>
      <c r="AH3" s="62" t="s">
        <v>85</v>
      </c>
      <c r="AI3" s="62" t="s">
        <v>52</v>
      </c>
      <c r="AJ3" s="62" t="s">
        <v>87</v>
      </c>
      <c r="AK3" s="62" t="s">
        <v>88</v>
      </c>
      <c r="AL3" s="62" t="s">
        <v>89</v>
      </c>
      <c r="AM3" s="62" t="s">
        <v>90</v>
      </c>
      <c r="AN3" s="62" t="s">
        <v>91</v>
      </c>
      <c r="AO3" s="62" t="s">
        <v>92</v>
      </c>
      <c r="AP3" s="62" t="s">
        <v>93</v>
      </c>
      <c r="AQ3" s="62" t="s">
        <v>94</v>
      </c>
    </row>
    <row r="4" spans="2:43" s="13" customFormat="1" ht="24" customHeight="1">
      <c r="B4" s="11" t="s">
        <v>22</v>
      </c>
      <c r="C4" s="115">
        <v>6433</v>
      </c>
      <c r="D4" s="115">
        <v>6720</v>
      </c>
      <c r="E4" s="115">
        <f>SUM('[2]Comprehensive-Income-3M'!F6:I6)</f>
        <v>6696</v>
      </c>
      <c r="F4" s="115">
        <f>SUM('[2]Comprehensive-Income-3M'!G6:J6)</f>
        <v>1305</v>
      </c>
      <c r="G4" s="68">
        <v>990</v>
      </c>
      <c r="H4" s="68">
        <v>1037</v>
      </c>
      <c r="I4" s="68">
        <v>1096</v>
      </c>
      <c r="J4" s="68">
        <v>1246</v>
      </c>
      <c r="K4" s="68">
        <v>1735</v>
      </c>
      <c r="L4" s="68">
        <v>1638</v>
      </c>
      <c r="M4" s="68">
        <v>1407</v>
      </c>
      <c r="N4" s="68">
        <v>1394</v>
      </c>
      <c r="O4" s="68">
        <v>1438</v>
      </c>
      <c r="P4" s="68">
        <v>1518</v>
      </c>
      <c r="Q4" s="68">
        <v>1580</v>
      </c>
      <c r="R4" s="68">
        <v>1942</v>
      </c>
      <c r="S4" s="68">
        <v>1945</v>
      </c>
      <c r="T4" s="68">
        <v>1968</v>
      </c>
      <c r="U4" s="68">
        <v>2098</v>
      </c>
      <c r="V4" s="68">
        <v>1547</v>
      </c>
      <c r="W4" s="68">
        <v>1436</v>
      </c>
      <c r="X4" s="68">
        <v>1301</v>
      </c>
      <c r="Y4" s="68">
        <v>1075</v>
      </c>
      <c r="Z4" s="68">
        <v>950</v>
      </c>
      <c r="AA4" s="68">
        <v>827</v>
      </c>
      <c r="AB4" s="68">
        <v>686</v>
      </c>
      <c r="AC4" s="89">
        <v>944</v>
      </c>
      <c r="AD4" s="89">
        <v>859</v>
      </c>
      <c r="AE4" s="89">
        <v>809</v>
      </c>
      <c r="AF4" s="68">
        <v>677</v>
      </c>
      <c r="AG4" s="89">
        <v>361</v>
      </c>
      <c r="AH4" s="89">
        <v>469</v>
      </c>
      <c r="AI4" s="89">
        <v>544</v>
      </c>
      <c r="AJ4" s="12">
        <v>683</v>
      </c>
      <c r="AK4" s="12">
        <v>863</v>
      </c>
      <c r="AL4" s="12">
        <v>844</v>
      </c>
      <c r="AM4" s="12">
        <v>784</v>
      </c>
      <c r="AN4" s="13">
        <v>705</v>
      </c>
      <c r="AO4" s="13">
        <v>640</v>
      </c>
      <c r="AP4" s="13">
        <v>486</v>
      </c>
      <c r="AQ4" s="13">
        <v>360</v>
      </c>
    </row>
    <row r="5" spans="2:39" s="22" customFormat="1" ht="24" customHeight="1">
      <c r="B5" s="20" t="s">
        <v>96</v>
      </c>
      <c r="C5" s="49"/>
      <c r="D5" s="49" t="s">
        <v>24</v>
      </c>
      <c r="E5" s="49"/>
      <c r="F5" s="49"/>
      <c r="G5" s="21"/>
      <c r="H5" s="21" t="s">
        <v>24</v>
      </c>
      <c r="I5" s="21"/>
      <c r="J5" s="21"/>
      <c r="K5" s="21"/>
      <c r="L5" s="21" t="s">
        <v>24</v>
      </c>
      <c r="M5" s="21"/>
      <c r="N5" s="21"/>
      <c r="O5" s="21"/>
      <c r="P5" s="21" t="s">
        <v>24</v>
      </c>
      <c r="Q5" s="21"/>
      <c r="R5" s="21"/>
      <c r="S5" s="21"/>
      <c r="T5" s="21" t="s">
        <v>24</v>
      </c>
      <c r="U5" s="21"/>
      <c r="V5" s="21"/>
      <c r="W5" s="21"/>
      <c r="X5" s="21"/>
      <c r="Y5" s="21"/>
      <c r="Z5" s="21"/>
      <c r="AA5" s="21"/>
      <c r="AB5" s="21"/>
      <c r="AC5" s="90"/>
      <c r="AD5" s="90"/>
      <c r="AE5" s="90"/>
      <c r="AF5" s="69"/>
      <c r="AG5" s="90"/>
      <c r="AH5" s="90"/>
      <c r="AI5" s="90"/>
      <c r="AJ5" s="21"/>
      <c r="AK5" s="21"/>
      <c r="AL5" s="21"/>
      <c r="AM5" s="21"/>
    </row>
    <row r="6" spans="2:39" s="22" customFormat="1" ht="24" customHeight="1">
      <c r="B6" s="24" t="s">
        <v>97</v>
      </c>
      <c r="C6" s="59"/>
      <c r="D6" s="59"/>
      <c r="E6" s="59"/>
      <c r="F6" s="5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 t="s">
        <v>24</v>
      </c>
      <c r="AC6" s="90"/>
      <c r="AD6" s="90"/>
      <c r="AE6" s="90"/>
      <c r="AF6" s="69"/>
      <c r="AG6" s="90"/>
      <c r="AH6" s="90"/>
      <c r="AI6" s="90"/>
      <c r="AJ6" s="21"/>
      <c r="AK6" s="21"/>
      <c r="AL6" s="21"/>
      <c r="AM6" s="21"/>
    </row>
    <row r="7" spans="2:39" s="22" customFormat="1" ht="12.75" customHeight="1">
      <c r="B7" s="4" t="s">
        <v>98</v>
      </c>
      <c r="C7" s="116">
        <v>-53</v>
      </c>
      <c r="D7" s="116">
        <v>-114</v>
      </c>
      <c r="E7" s="116">
        <f>SUM('[2]Comprehensive-Income-3M'!F9:I9)</f>
        <v>-135</v>
      </c>
      <c r="F7" s="116">
        <f>SUM('[2]Comprehensive-Income-3M'!G9:J9)</f>
        <v>-85</v>
      </c>
      <c r="G7" s="71">
        <v>-61</v>
      </c>
      <c r="H7" s="71">
        <v>-24</v>
      </c>
      <c r="I7" s="71" t="s">
        <v>42</v>
      </c>
      <c r="J7" s="71">
        <v>-29</v>
      </c>
      <c r="K7" s="71">
        <v>-29</v>
      </c>
      <c r="L7" s="71">
        <v>-29</v>
      </c>
      <c r="M7" s="71">
        <v>51</v>
      </c>
      <c r="N7" s="71">
        <v>-12</v>
      </c>
      <c r="O7" s="71">
        <v>-12</v>
      </c>
      <c r="P7" s="71">
        <v>-12</v>
      </c>
      <c r="Q7" s="71">
        <v>-28</v>
      </c>
      <c r="R7" s="71">
        <v>35</v>
      </c>
      <c r="S7" s="71">
        <v>-28</v>
      </c>
      <c r="T7" s="71">
        <v>-28</v>
      </c>
      <c r="U7" s="71">
        <v>-61</v>
      </c>
      <c r="V7" s="71">
        <v>-130</v>
      </c>
      <c r="W7" s="71">
        <v>-67</v>
      </c>
      <c r="X7" s="71">
        <v>-67</v>
      </c>
      <c r="Y7" s="71">
        <v>-80</v>
      </c>
      <c r="Z7" s="71">
        <v>90</v>
      </c>
      <c r="AA7" s="71">
        <v>90</v>
      </c>
      <c r="AB7" s="71">
        <v>89</v>
      </c>
      <c r="AC7" s="94">
        <v>94</v>
      </c>
      <c r="AD7" s="94">
        <v>-7</v>
      </c>
      <c r="AE7" s="94">
        <v>-7</v>
      </c>
      <c r="AF7" s="71">
        <v>-6</v>
      </c>
      <c r="AG7" s="90" t="s">
        <v>42</v>
      </c>
      <c r="AH7" s="90" t="s">
        <v>42</v>
      </c>
      <c r="AI7" s="69" t="s">
        <v>42</v>
      </c>
      <c r="AJ7" s="21"/>
      <c r="AK7" s="21"/>
      <c r="AL7" s="21"/>
      <c r="AM7" s="21"/>
    </row>
    <row r="8" spans="2:39" s="22" customFormat="1" ht="12.75" customHeight="1">
      <c r="B8" s="4" t="s">
        <v>110</v>
      </c>
      <c r="C8" s="116">
        <v>-461</v>
      </c>
      <c r="D8" s="116">
        <v>-421</v>
      </c>
      <c r="E8" s="116">
        <f>SUM('[2]Comprehensive-Income-3M'!F10:I10)</f>
        <v>-130</v>
      </c>
      <c r="F8" s="116">
        <f>SUM('[2]Comprehensive-Income-3M'!G10:J10)</f>
        <v>-60</v>
      </c>
      <c r="G8" s="71">
        <v>19</v>
      </c>
      <c r="H8" s="71">
        <v>91</v>
      </c>
      <c r="I8" s="71">
        <v>44</v>
      </c>
      <c r="J8" s="71">
        <v>3</v>
      </c>
      <c r="K8" s="71">
        <v>3</v>
      </c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94"/>
      <c r="AD8" s="94"/>
      <c r="AE8" s="94"/>
      <c r="AF8" s="71"/>
      <c r="AG8" s="90"/>
      <c r="AH8" s="90"/>
      <c r="AI8" s="69"/>
      <c r="AJ8" s="21"/>
      <c r="AK8" s="21"/>
      <c r="AL8" s="21"/>
      <c r="AM8" s="21"/>
    </row>
    <row r="9" spans="2:39" s="76" customFormat="1" ht="12.75" customHeight="1">
      <c r="B9" s="72" t="s">
        <v>100</v>
      </c>
      <c r="C9" s="116">
        <v>11</v>
      </c>
      <c r="D9" s="116">
        <v>24</v>
      </c>
      <c r="E9" s="116">
        <f>SUM('[2]Comprehensive-Income-3M'!F11:I11)</f>
        <v>28</v>
      </c>
      <c r="F9" s="116">
        <f>SUM('[2]Comprehensive-Income-3M'!G11:J11)</f>
        <v>18</v>
      </c>
      <c r="G9" s="71">
        <v>13</v>
      </c>
      <c r="H9" s="74">
        <v>5</v>
      </c>
      <c r="I9" s="74" t="s">
        <v>42</v>
      </c>
      <c r="J9" s="74">
        <v>6</v>
      </c>
      <c r="K9" s="74">
        <v>6</v>
      </c>
      <c r="L9" s="74">
        <v>6</v>
      </c>
      <c r="M9" s="74">
        <v>-11</v>
      </c>
      <c r="N9" s="74">
        <v>3</v>
      </c>
      <c r="O9" s="74">
        <v>3</v>
      </c>
      <c r="P9" s="74">
        <v>3</v>
      </c>
      <c r="Q9" s="74">
        <v>6</v>
      </c>
      <c r="R9" s="74">
        <v>-8</v>
      </c>
      <c r="S9" s="74">
        <v>6</v>
      </c>
      <c r="T9" s="74">
        <v>6</v>
      </c>
      <c r="U9" s="74">
        <v>14</v>
      </c>
      <c r="V9" s="74">
        <v>29</v>
      </c>
      <c r="W9" s="74">
        <v>15</v>
      </c>
      <c r="X9" s="74">
        <v>15</v>
      </c>
      <c r="Y9" s="74">
        <v>17</v>
      </c>
      <c r="Z9" s="74">
        <v>-20</v>
      </c>
      <c r="AA9" s="74">
        <v>-20</v>
      </c>
      <c r="AB9" s="74">
        <v>-20</v>
      </c>
      <c r="AC9" s="97">
        <v>-24</v>
      </c>
      <c r="AD9" s="97">
        <v>-2</v>
      </c>
      <c r="AE9" s="97">
        <v>-2</v>
      </c>
      <c r="AF9" s="74">
        <v>-2</v>
      </c>
      <c r="AG9" s="110" t="s">
        <v>42</v>
      </c>
      <c r="AH9" s="110" t="s">
        <v>42</v>
      </c>
      <c r="AI9" s="111" t="s">
        <v>42</v>
      </c>
      <c r="AJ9" s="75"/>
      <c r="AK9" s="75"/>
      <c r="AL9" s="75"/>
      <c r="AM9" s="75"/>
    </row>
    <row r="10" spans="2:39" s="22" customFormat="1" ht="12.75" customHeight="1">
      <c r="B10" s="20" t="s">
        <v>101</v>
      </c>
      <c r="C10" s="115">
        <v>-503</v>
      </c>
      <c r="D10" s="115">
        <v>-511</v>
      </c>
      <c r="E10" s="115">
        <f>SUM('[2]Comprehensive-Income-3M'!F12:I12)</f>
        <v>-237</v>
      </c>
      <c r="F10" s="115">
        <f>SUM('[2]Comprehensive-Income-3M'!G12:J12)</f>
        <v>-127</v>
      </c>
      <c r="G10" s="68">
        <v>-29</v>
      </c>
      <c r="H10" s="69">
        <v>72</v>
      </c>
      <c r="I10" s="69">
        <v>21</v>
      </c>
      <c r="J10" s="69">
        <v>-20</v>
      </c>
      <c r="K10" s="69">
        <v>-20</v>
      </c>
      <c r="L10" s="69">
        <v>-23</v>
      </c>
      <c r="M10" s="69">
        <v>40</v>
      </c>
      <c r="N10" s="69">
        <v>-9</v>
      </c>
      <c r="O10" s="69">
        <v>-9</v>
      </c>
      <c r="P10" s="69">
        <v>-9</v>
      </c>
      <c r="Q10" s="69">
        <v>-22</v>
      </c>
      <c r="R10" s="69">
        <v>27</v>
      </c>
      <c r="S10" s="69">
        <v>-22</v>
      </c>
      <c r="T10" s="69">
        <v>-22</v>
      </c>
      <c r="U10" s="69">
        <v>-47</v>
      </c>
      <c r="V10" s="69">
        <v>-101</v>
      </c>
      <c r="W10" s="69">
        <v>-52</v>
      </c>
      <c r="X10" s="69">
        <v>-52</v>
      </c>
      <c r="Y10" s="69">
        <v>-63</v>
      </c>
      <c r="Z10" s="69">
        <v>70</v>
      </c>
      <c r="AA10" s="69">
        <v>70</v>
      </c>
      <c r="AB10" s="69">
        <v>69</v>
      </c>
      <c r="AC10" s="90">
        <v>70</v>
      </c>
      <c r="AD10" s="90">
        <v>-9</v>
      </c>
      <c r="AE10" s="90">
        <v>-9</v>
      </c>
      <c r="AF10" s="69">
        <v>-8</v>
      </c>
      <c r="AG10" s="90" t="s">
        <v>42</v>
      </c>
      <c r="AH10" s="90" t="s">
        <v>42</v>
      </c>
      <c r="AI10" s="69" t="s">
        <v>42</v>
      </c>
      <c r="AJ10" s="21"/>
      <c r="AK10" s="21"/>
      <c r="AL10" s="21"/>
      <c r="AM10" s="21"/>
    </row>
    <row r="11" spans="2:39" s="22" customFormat="1" ht="12.75" customHeight="1">
      <c r="B11" s="20"/>
      <c r="C11" s="59"/>
      <c r="D11" s="59"/>
      <c r="E11" s="59"/>
      <c r="F11" s="59"/>
      <c r="G11" s="69"/>
      <c r="H11" s="69"/>
      <c r="I11" s="69"/>
      <c r="J11" s="69">
        <v>0</v>
      </c>
      <c r="K11" s="69">
        <v>0</v>
      </c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90"/>
      <c r="AD11" s="90"/>
      <c r="AE11" s="90"/>
      <c r="AF11" s="69"/>
      <c r="AG11" s="90"/>
      <c r="AH11" s="90"/>
      <c r="AI11" s="69"/>
      <c r="AJ11" s="21"/>
      <c r="AK11" s="21"/>
      <c r="AL11" s="21"/>
      <c r="AM11" s="21"/>
    </row>
    <row r="12" spans="2:43" s="24" customFormat="1" ht="24" customHeight="1">
      <c r="B12" s="24" t="s">
        <v>102</v>
      </c>
      <c r="C12" s="117"/>
      <c r="D12" s="117"/>
      <c r="E12" s="117"/>
      <c r="F12" s="11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100"/>
      <c r="AD12" s="100"/>
      <c r="AE12" s="100"/>
      <c r="AF12" s="77"/>
      <c r="AG12" s="100"/>
      <c r="AH12" s="100"/>
      <c r="AI12" s="100"/>
      <c r="AJ12" s="25"/>
      <c r="AK12" s="25"/>
      <c r="AL12" s="25"/>
      <c r="AM12" s="25"/>
      <c r="AN12" s="25"/>
      <c r="AO12" s="25"/>
      <c r="AP12" s="25"/>
      <c r="AQ12" s="25"/>
    </row>
    <row r="13" spans="2:43" ht="12">
      <c r="B13" s="4" t="s">
        <v>103</v>
      </c>
      <c r="C13" s="118">
        <v>75</v>
      </c>
      <c r="D13" s="118">
        <v>28</v>
      </c>
      <c r="E13" s="118">
        <f>SUM('[2]Comprehensive-Income-3M'!F15:I15)</f>
        <v>55</v>
      </c>
      <c r="F13" s="118">
        <f>SUM('[2]Comprehensive-Income-3M'!G15:J15)</f>
        <v>13</v>
      </c>
      <c r="G13" s="78">
        <v>18</v>
      </c>
      <c r="H13" s="78">
        <v>60</v>
      </c>
      <c r="I13" s="78">
        <v>106</v>
      </c>
      <c r="J13" s="78">
        <v>111</v>
      </c>
      <c r="K13" s="78">
        <v>106</v>
      </c>
      <c r="L13" s="78">
        <v>32</v>
      </c>
      <c r="M13" s="78">
        <v>-15</v>
      </c>
      <c r="N13" s="78">
        <v>29</v>
      </c>
      <c r="O13" s="78">
        <v>42</v>
      </c>
      <c r="P13" s="78">
        <v>53</v>
      </c>
      <c r="Q13" s="78">
        <v>12</v>
      </c>
      <c r="R13" s="78">
        <v>-2</v>
      </c>
      <c r="S13" s="78">
        <v>-39</v>
      </c>
      <c r="T13" s="78">
        <v>-82</v>
      </c>
      <c r="U13" s="78">
        <v>38</v>
      </c>
      <c r="V13" s="78">
        <v>28</v>
      </c>
      <c r="W13" s="78">
        <v>95</v>
      </c>
      <c r="X13" s="78">
        <v>136</v>
      </c>
      <c r="Y13" s="78">
        <v>115</v>
      </c>
      <c r="Z13" s="78">
        <v>93</v>
      </c>
      <c r="AA13" s="78">
        <v>123</v>
      </c>
      <c r="AB13" s="78">
        <v>67</v>
      </c>
      <c r="AC13" s="102">
        <v>34</v>
      </c>
      <c r="AD13" s="119">
        <v>0</v>
      </c>
      <c r="AE13" s="102">
        <v>-107</v>
      </c>
      <c r="AF13" s="78">
        <v>-56</v>
      </c>
      <c r="AG13" s="102">
        <v>-78</v>
      </c>
      <c r="AH13" s="102">
        <v>-20</v>
      </c>
      <c r="AI13" s="102">
        <v>3</v>
      </c>
      <c r="AJ13" s="2">
        <v>3</v>
      </c>
      <c r="AK13" s="2">
        <v>2</v>
      </c>
      <c r="AL13" s="2">
        <v>-14</v>
      </c>
      <c r="AM13" s="2">
        <v>-10</v>
      </c>
      <c r="AN13">
        <v>-15</v>
      </c>
      <c r="AO13">
        <v>-6</v>
      </c>
      <c r="AP13">
        <v>-17</v>
      </c>
      <c r="AQ13">
        <v>-15</v>
      </c>
    </row>
    <row r="14" spans="2:43" ht="12">
      <c r="B14" s="4" t="s">
        <v>104</v>
      </c>
      <c r="C14" s="85" t="s">
        <v>117</v>
      </c>
      <c r="D14" s="118" t="s">
        <v>117</v>
      </c>
      <c r="E14" s="118">
        <f>SUM('[2]Comprehensive-Income-3M'!F16:I16)</f>
        <v>-279</v>
      </c>
      <c r="F14" s="118">
        <f>SUM('[2]Comprehensive-Income-3M'!G16:J16)</f>
        <v>-41</v>
      </c>
      <c r="G14" s="78" t="s">
        <v>117</v>
      </c>
      <c r="H14" s="78">
        <v>376</v>
      </c>
      <c r="I14" s="78"/>
      <c r="J14" s="78">
        <v>33</v>
      </c>
      <c r="K14" s="78">
        <v>34</v>
      </c>
      <c r="L14" s="78">
        <v>43</v>
      </c>
      <c r="M14" s="78">
        <v>64</v>
      </c>
      <c r="N14" s="78">
        <v>64</v>
      </c>
      <c r="O14" s="78">
        <v>24</v>
      </c>
      <c r="P14" s="78">
        <v>16</v>
      </c>
      <c r="Q14" s="78">
        <v>424</v>
      </c>
      <c r="R14" s="78">
        <v>421</v>
      </c>
      <c r="S14" s="78">
        <v>455</v>
      </c>
      <c r="T14" s="78">
        <v>456</v>
      </c>
      <c r="U14" s="78">
        <v>17</v>
      </c>
      <c r="V14" s="78">
        <v>9</v>
      </c>
      <c r="W14" s="78">
        <v>20</v>
      </c>
      <c r="X14" s="78">
        <v>22</v>
      </c>
      <c r="Y14" s="78">
        <v>19</v>
      </c>
      <c r="Z14" s="78">
        <v>32</v>
      </c>
      <c r="AA14" s="78">
        <v>31</v>
      </c>
      <c r="AB14" s="78">
        <v>44</v>
      </c>
      <c r="AC14" s="102">
        <v>40</v>
      </c>
      <c r="AD14" s="102">
        <v>30</v>
      </c>
      <c r="AE14" s="102">
        <v>24</v>
      </c>
      <c r="AF14" s="78">
        <v>8</v>
      </c>
      <c r="AG14" s="119">
        <v>0</v>
      </c>
      <c r="AH14" s="119">
        <v>0</v>
      </c>
      <c r="AI14" s="102">
        <v>1</v>
      </c>
      <c r="AJ14" s="112">
        <v>0</v>
      </c>
      <c r="AK14" s="112">
        <v>0</v>
      </c>
      <c r="AL14" s="112">
        <v>0</v>
      </c>
      <c r="AM14" s="112">
        <v>0</v>
      </c>
      <c r="AN14" s="112">
        <v>0</v>
      </c>
      <c r="AO14" s="112">
        <v>0</v>
      </c>
      <c r="AP14" s="112">
        <v>0</v>
      </c>
      <c r="AQ14" s="112">
        <v>0</v>
      </c>
    </row>
    <row r="15" spans="2:43" ht="12">
      <c r="B15" s="4" t="s">
        <v>105</v>
      </c>
      <c r="C15" s="118">
        <v>-699</v>
      </c>
      <c r="D15" s="118">
        <v>-307</v>
      </c>
      <c r="E15" s="118">
        <f>SUM('[2]Comprehensive-Income-3M'!F17:I17)</f>
        <v>59</v>
      </c>
      <c r="F15" s="118">
        <f>SUM('[2]Comprehensive-Income-3M'!G17:J17)</f>
        <v>9</v>
      </c>
      <c r="G15" s="78">
        <v>183</v>
      </c>
      <c r="H15" s="78">
        <v>-80</v>
      </c>
      <c r="I15" s="78">
        <v>102</v>
      </c>
      <c r="J15" s="78">
        <v>37</v>
      </c>
      <c r="K15" s="78">
        <v>-48</v>
      </c>
      <c r="L15" s="78">
        <v>28</v>
      </c>
      <c r="M15" s="78">
        <v>222</v>
      </c>
      <c r="N15" s="78">
        <v>154</v>
      </c>
      <c r="O15" s="78">
        <v>51</v>
      </c>
      <c r="P15" s="78">
        <v>76</v>
      </c>
      <c r="Q15" s="78">
        <v>50</v>
      </c>
      <c r="R15" s="78">
        <v>-32</v>
      </c>
      <c r="S15" s="78">
        <v>102</v>
      </c>
      <c r="T15" s="78">
        <v>141</v>
      </c>
      <c r="U15" s="78">
        <v>-2</v>
      </c>
      <c r="V15" s="78">
        <v>61</v>
      </c>
      <c r="W15" s="78">
        <v>-142</v>
      </c>
      <c r="X15" s="78">
        <v>-204</v>
      </c>
      <c r="Y15" s="78">
        <v>-142</v>
      </c>
      <c r="Z15" s="78">
        <v>-96</v>
      </c>
      <c r="AA15" s="78">
        <v>-48</v>
      </c>
      <c r="AB15" s="78">
        <v>-23</v>
      </c>
      <c r="AC15" s="102">
        <v>-29</v>
      </c>
      <c r="AD15" s="102">
        <v>-44</v>
      </c>
      <c r="AE15" s="102">
        <v>-1</v>
      </c>
      <c r="AF15" s="102">
        <v>8</v>
      </c>
      <c r="AG15" s="102">
        <v>78</v>
      </c>
      <c r="AH15" s="102">
        <v>-32</v>
      </c>
      <c r="AI15" s="102">
        <v>-101</v>
      </c>
      <c r="AJ15" s="102">
        <v>-126</v>
      </c>
      <c r="AK15" s="102">
        <v>-156</v>
      </c>
      <c r="AL15" s="102">
        <v>29</v>
      </c>
      <c r="AM15" s="102">
        <v>45</v>
      </c>
      <c r="AN15" s="102">
        <v>-2</v>
      </c>
      <c r="AO15" s="102">
        <v>-118</v>
      </c>
      <c r="AP15" s="102">
        <v>13</v>
      </c>
      <c r="AQ15" s="102">
        <v>237</v>
      </c>
    </row>
    <row r="16" spans="2:43" s="80" customFormat="1" ht="12">
      <c r="B16" s="72" t="s">
        <v>106</v>
      </c>
      <c r="C16" s="118">
        <v>149</v>
      </c>
      <c r="D16" s="118">
        <v>65</v>
      </c>
      <c r="E16" s="118">
        <f>SUM('[2]Comprehensive-Income-3M'!F17:I17)</f>
        <v>59</v>
      </c>
      <c r="F16" s="118">
        <f>SUM('[2]Comprehensive-Income-3M'!G17:J17)</f>
        <v>9</v>
      </c>
      <c r="G16" s="78">
        <v>-39</v>
      </c>
      <c r="H16" s="81">
        <v>356</v>
      </c>
      <c r="I16" s="81">
        <v>-20</v>
      </c>
      <c r="J16" s="81">
        <v>-8</v>
      </c>
      <c r="K16" s="81">
        <v>11</v>
      </c>
      <c r="L16" s="81">
        <v>-6</v>
      </c>
      <c r="M16" s="81">
        <v>-50</v>
      </c>
      <c r="N16" s="81">
        <v>-34</v>
      </c>
      <c r="O16" s="81">
        <v>-12</v>
      </c>
      <c r="P16" s="81">
        <v>-17</v>
      </c>
      <c r="Q16" s="81">
        <v>-11</v>
      </c>
      <c r="R16" s="81">
        <v>7</v>
      </c>
      <c r="S16" s="81">
        <v>-23</v>
      </c>
      <c r="T16" s="81">
        <v>-31</v>
      </c>
      <c r="U16" s="81">
        <v>1</v>
      </c>
      <c r="V16" s="81">
        <v>-13</v>
      </c>
      <c r="W16" s="81">
        <v>32</v>
      </c>
      <c r="X16" s="81">
        <v>45</v>
      </c>
      <c r="Y16" s="81">
        <v>31</v>
      </c>
      <c r="Z16" s="81">
        <v>21</v>
      </c>
      <c r="AA16" s="81">
        <v>10</v>
      </c>
      <c r="AB16" s="81">
        <v>5</v>
      </c>
      <c r="AC16" s="104">
        <v>8</v>
      </c>
      <c r="AD16" s="104">
        <v>10</v>
      </c>
      <c r="AE16" s="104">
        <v>2</v>
      </c>
      <c r="AF16" s="81">
        <v>-2</v>
      </c>
      <c r="AG16" s="104">
        <v>-21</v>
      </c>
      <c r="AH16" s="104">
        <v>8</v>
      </c>
      <c r="AI16" s="104">
        <v>26</v>
      </c>
      <c r="AJ16" s="82">
        <v>33</v>
      </c>
      <c r="AK16" s="82">
        <v>42</v>
      </c>
      <c r="AL16" s="82">
        <v>-7</v>
      </c>
      <c r="AM16" s="82">
        <v>-11</v>
      </c>
      <c r="AN16" s="80">
        <v>1</v>
      </c>
      <c r="AO16" s="80">
        <v>31</v>
      </c>
      <c r="AP16" s="80">
        <v>-4</v>
      </c>
      <c r="AQ16" s="80">
        <v>-63</v>
      </c>
    </row>
    <row r="17" spans="2:43" s="84" customFormat="1" ht="24" customHeight="1">
      <c r="B17" s="20" t="s">
        <v>107</v>
      </c>
      <c r="C17" s="115">
        <v>-475</v>
      </c>
      <c r="D17" s="115">
        <v>-214</v>
      </c>
      <c r="E17" s="115">
        <f>SUM('[2]Comprehensive-Income-3M'!F18:I18)</f>
        <v>-165</v>
      </c>
      <c r="F17" s="115">
        <f>SUM('[2]Comprehensive-Income-3M'!G18:J18)</f>
        <v>-19</v>
      </c>
      <c r="G17" s="68">
        <v>162</v>
      </c>
      <c r="H17" s="69">
        <v>356</v>
      </c>
      <c r="I17" s="69">
        <v>213</v>
      </c>
      <c r="J17" s="69">
        <v>173</v>
      </c>
      <c r="K17" s="69">
        <v>103</v>
      </c>
      <c r="L17" s="69">
        <v>97</v>
      </c>
      <c r="M17" s="69">
        <v>221</v>
      </c>
      <c r="N17" s="69">
        <v>213</v>
      </c>
      <c r="O17" s="69">
        <v>105</v>
      </c>
      <c r="P17" s="69">
        <v>128</v>
      </c>
      <c r="Q17" s="69">
        <v>475</v>
      </c>
      <c r="R17" s="69">
        <v>394</v>
      </c>
      <c r="S17" s="69">
        <v>495</v>
      </c>
      <c r="T17" s="69">
        <v>484</v>
      </c>
      <c r="U17" s="69">
        <v>54</v>
      </c>
      <c r="V17" s="69">
        <v>85</v>
      </c>
      <c r="W17" s="69">
        <v>5</v>
      </c>
      <c r="X17" s="69">
        <v>-1</v>
      </c>
      <c r="Y17" s="69">
        <v>23</v>
      </c>
      <c r="Z17" s="69">
        <v>50</v>
      </c>
      <c r="AA17" s="69">
        <v>116</v>
      </c>
      <c r="AB17" s="69">
        <v>93</v>
      </c>
      <c r="AC17" s="90">
        <v>53</v>
      </c>
      <c r="AD17" s="90">
        <v>-4</v>
      </c>
      <c r="AE17" s="90">
        <v>-82</v>
      </c>
      <c r="AF17" s="120"/>
      <c r="AG17" s="121"/>
      <c r="AH17" s="121"/>
      <c r="AI17" s="121"/>
      <c r="AJ17" s="120"/>
      <c r="AK17" s="120"/>
      <c r="AL17" s="120"/>
      <c r="AM17" s="120"/>
      <c r="AN17" s="122"/>
      <c r="AO17" s="122"/>
      <c r="AP17" s="122"/>
      <c r="AQ17" s="122"/>
    </row>
    <row r="18" spans="2:43" s="22" customFormat="1" ht="24" customHeight="1">
      <c r="B18" s="20" t="s">
        <v>108</v>
      </c>
      <c r="C18" s="59">
        <v>5455</v>
      </c>
      <c r="D18" s="59">
        <v>5995</v>
      </c>
      <c r="E18" s="59">
        <f>SUM('[2]Comprehensive-Income-3M'!F19:I19)</f>
        <v>6294</v>
      </c>
      <c r="F18" s="59">
        <f>SUM('[2]Comprehensive-Income-3M'!G19:J19)</f>
        <v>1159</v>
      </c>
      <c r="G18" s="69">
        <v>1192</v>
      </c>
      <c r="H18" s="69">
        <v>1465</v>
      </c>
      <c r="I18" s="69">
        <v>1330</v>
      </c>
      <c r="J18" s="69">
        <v>1399</v>
      </c>
      <c r="K18" s="69">
        <v>1818</v>
      </c>
      <c r="L18" s="69">
        <v>1712</v>
      </c>
      <c r="M18" s="69">
        <v>1668</v>
      </c>
      <c r="N18" s="69">
        <v>1598</v>
      </c>
      <c r="O18" s="69">
        <v>1534</v>
      </c>
      <c r="P18" s="69">
        <v>1637</v>
      </c>
      <c r="Q18" s="69">
        <v>2033</v>
      </c>
      <c r="R18" s="69">
        <v>2363</v>
      </c>
      <c r="S18" s="69">
        <v>2418</v>
      </c>
      <c r="T18" s="69">
        <v>2430</v>
      </c>
      <c r="U18" s="69">
        <v>2105</v>
      </c>
      <c r="V18" s="69">
        <v>1531</v>
      </c>
      <c r="W18" s="69">
        <v>1389</v>
      </c>
      <c r="X18" s="69">
        <v>1248</v>
      </c>
      <c r="Y18" s="69">
        <v>1035</v>
      </c>
      <c r="Z18" s="69">
        <v>1070</v>
      </c>
      <c r="AA18" s="69">
        <v>1013</v>
      </c>
      <c r="AB18" s="69">
        <v>848</v>
      </c>
      <c r="AC18" s="90">
        <v>1067</v>
      </c>
      <c r="AD18" s="90">
        <v>846</v>
      </c>
      <c r="AE18" s="90">
        <v>718</v>
      </c>
      <c r="AF18" s="69">
        <v>627</v>
      </c>
      <c r="AG18" s="90">
        <v>340</v>
      </c>
      <c r="AH18" s="90">
        <v>425</v>
      </c>
      <c r="AI18" s="90">
        <v>473</v>
      </c>
      <c r="AJ18" s="21">
        <v>593</v>
      </c>
      <c r="AK18" s="21">
        <v>751</v>
      </c>
      <c r="AL18" s="21">
        <v>852</v>
      </c>
      <c r="AM18" s="21">
        <v>808</v>
      </c>
      <c r="AN18" s="22">
        <v>689</v>
      </c>
      <c r="AO18" s="22">
        <v>547</v>
      </c>
      <c r="AP18" s="22">
        <v>478</v>
      </c>
      <c r="AQ18" s="22">
        <v>519</v>
      </c>
    </row>
    <row r="19" spans="2:43" s="24" customFormat="1" ht="24" customHeight="1">
      <c r="B19" s="24" t="s">
        <v>109</v>
      </c>
      <c r="C19" s="117"/>
      <c r="D19" s="117" t="s">
        <v>24</v>
      </c>
      <c r="E19" s="117"/>
      <c r="F19" s="117"/>
      <c r="G19" s="77"/>
      <c r="H19" s="77"/>
      <c r="I19" s="77"/>
      <c r="J19" s="77"/>
      <c r="K19" s="77"/>
      <c r="L19" s="77" t="s">
        <v>24</v>
      </c>
      <c r="M19" s="77"/>
      <c r="N19" s="77"/>
      <c r="O19" s="77"/>
      <c r="P19" s="77" t="s">
        <v>24</v>
      </c>
      <c r="Q19" s="77"/>
      <c r="R19" s="77"/>
      <c r="S19" s="77"/>
      <c r="T19" s="77" t="s">
        <v>24</v>
      </c>
      <c r="U19" s="77"/>
      <c r="V19" s="77"/>
      <c r="W19" s="77"/>
      <c r="X19" s="77"/>
      <c r="Y19" s="77"/>
      <c r="Z19" s="77"/>
      <c r="AA19" s="77"/>
      <c r="AB19" s="77" t="s">
        <v>24</v>
      </c>
      <c r="AC19" s="100"/>
      <c r="AD19" s="100"/>
      <c r="AE19" s="100"/>
      <c r="AF19" s="77"/>
      <c r="AG19" s="100"/>
      <c r="AH19" s="100"/>
      <c r="AI19" s="100"/>
      <c r="AJ19" s="25"/>
      <c r="AK19" s="25"/>
      <c r="AL19" s="25"/>
      <c r="AM19" s="25"/>
      <c r="AN19" s="25"/>
      <c r="AO19" s="25"/>
      <c r="AP19" s="25"/>
      <c r="AQ19" s="25"/>
    </row>
    <row r="20" spans="2:43" ht="12">
      <c r="B20" s="4" t="s">
        <v>25</v>
      </c>
      <c r="C20" s="123">
        <v>5455</v>
      </c>
      <c r="D20" s="123">
        <v>5995</v>
      </c>
      <c r="E20" s="123">
        <f>SUM('[2]Comprehensive-Income-3M'!F21:I21)</f>
        <v>6294</v>
      </c>
      <c r="F20" s="123">
        <f>SUM('[2]Comprehensive-Income-3M'!G21:J21)</f>
        <v>1159</v>
      </c>
      <c r="G20" s="124">
        <v>1192</v>
      </c>
      <c r="H20" s="124">
        <v>1465</v>
      </c>
      <c r="I20" s="124">
        <v>1330</v>
      </c>
      <c r="J20" s="124">
        <v>1399</v>
      </c>
      <c r="K20" s="124">
        <v>1818</v>
      </c>
      <c r="L20" s="124">
        <v>1712</v>
      </c>
      <c r="M20" s="124">
        <v>1668</v>
      </c>
      <c r="N20" s="124">
        <v>1598</v>
      </c>
      <c r="O20" s="124">
        <v>1534</v>
      </c>
      <c r="P20" s="124">
        <v>1637</v>
      </c>
      <c r="Q20" s="124">
        <v>2033</v>
      </c>
      <c r="R20" s="124">
        <v>2227</v>
      </c>
      <c r="S20" s="124">
        <v>2276</v>
      </c>
      <c r="T20" s="124">
        <v>2278</v>
      </c>
      <c r="U20" s="124">
        <v>1944</v>
      </c>
      <c r="V20" s="124">
        <v>1501</v>
      </c>
      <c r="W20" s="124">
        <v>1359</v>
      </c>
      <c r="X20" s="124">
        <v>1220</v>
      </c>
      <c r="Y20" s="124">
        <v>1011</v>
      </c>
      <c r="Z20" s="124">
        <v>1048</v>
      </c>
      <c r="AA20" s="124">
        <v>992</v>
      </c>
      <c r="AB20" s="124">
        <v>831</v>
      </c>
      <c r="AC20" s="125">
        <v>1055</v>
      </c>
      <c r="AD20" s="125">
        <v>837</v>
      </c>
      <c r="AE20" s="125">
        <v>714</v>
      </c>
      <c r="AF20" s="124">
        <v>627</v>
      </c>
      <c r="AG20" s="125">
        <v>340</v>
      </c>
      <c r="AH20" s="125">
        <v>425</v>
      </c>
      <c r="AI20" s="125">
        <v>473</v>
      </c>
      <c r="AJ20" s="9">
        <v>593</v>
      </c>
      <c r="AK20" s="9">
        <v>751</v>
      </c>
      <c r="AL20" s="9">
        <v>852</v>
      </c>
      <c r="AM20" s="9">
        <v>808</v>
      </c>
      <c r="AN20" s="10">
        <v>689</v>
      </c>
      <c r="AO20" s="10">
        <v>547</v>
      </c>
      <c r="AP20" s="10">
        <v>478</v>
      </c>
      <c r="AQ20" s="10">
        <v>519</v>
      </c>
    </row>
    <row r="21" spans="2:43" s="80" customFormat="1" ht="12">
      <c r="B21" s="72" t="s">
        <v>26</v>
      </c>
      <c r="C21" s="123" t="s">
        <v>42</v>
      </c>
      <c r="D21" s="123" t="s">
        <v>42</v>
      </c>
      <c r="E21" s="123" t="s">
        <v>42</v>
      </c>
      <c r="F21" s="123" t="s">
        <v>42</v>
      </c>
      <c r="G21" s="124" t="s">
        <v>117</v>
      </c>
      <c r="H21" s="58" t="s">
        <v>42</v>
      </c>
      <c r="I21" s="58" t="s">
        <v>42</v>
      </c>
      <c r="J21" s="58" t="s">
        <v>42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136</v>
      </c>
      <c r="S21" s="58">
        <v>142</v>
      </c>
      <c r="T21" s="58">
        <v>152</v>
      </c>
      <c r="U21" s="58">
        <v>161</v>
      </c>
      <c r="V21" s="58">
        <v>30</v>
      </c>
      <c r="W21" s="58">
        <v>30</v>
      </c>
      <c r="X21" s="58">
        <v>28</v>
      </c>
      <c r="Y21" s="58">
        <v>24</v>
      </c>
      <c r="Z21" s="58">
        <v>22</v>
      </c>
      <c r="AA21" s="58">
        <v>21</v>
      </c>
      <c r="AB21" s="58">
        <v>17</v>
      </c>
      <c r="AC21" s="126">
        <v>12</v>
      </c>
      <c r="AD21" s="126">
        <v>9</v>
      </c>
      <c r="AE21" s="126">
        <v>4</v>
      </c>
      <c r="AF21" s="107">
        <v>0</v>
      </c>
      <c r="AG21" s="126">
        <v>0</v>
      </c>
      <c r="AH21" s="126" t="s">
        <v>42</v>
      </c>
      <c r="AI21" s="126">
        <v>0</v>
      </c>
      <c r="AJ21" s="96">
        <v>0</v>
      </c>
      <c r="AK21" s="96">
        <v>0</v>
      </c>
      <c r="AL21" s="96">
        <v>0</v>
      </c>
      <c r="AM21" s="96">
        <v>0</v>
      </c>
      <c r="AN21" s="96">
        <v>0</v>
      </c>
      <c r="AO21" s="96">
        <v>0</v>
      </c>
      <c r="AP21" s="96">
        <v>0</v>
      </c>
      <c r="AQ21" s="96">
        <v>0</v>
      </c>
    </row>
    <row r="22" spans="2:43" s="13" customFormat="1" ht="12.75">
      <c r="B22" s="11" t="s">
        <v>108</v>
      </c>
      <c r="C22" s="115">
        <v>5455</v>
      </c>
      <c r="D22" s="115">
        <v>5995</v>
      </c>
      <c r="E22" s="115">
        <f>SUM('[2]Comprehensive-Income-3M'!F23:I23)</f>
        <v>6294</v>
      </c>
      <c r="F22" s="115">
        <f>SUM('[2]Comprehensive-Income-3M'!G23:J23)</f>
        <v>1159</v>
      </c>
      <c r="G22" s="68">
        <v>1192</v>
      </c>
      <c r="H22" s="68">
        <v>1465</v>
      </c>
      <c r="I22" s="68">
        <v>1330</v>
      </c>
      <c r="J22" s="68">
        <v>1399</v>
      </c>
      <c r="K22" s="68">
        <v>1818</v>
      </c>
      <c r="L22" s="68">
        <v>1712</v>
      </c>
      <c r="M22" s="68">
        <v>1668</v>
      </c>
      <c r="N22" s="68">
        <v>1598</v>
      </c>
      <c r="O22" s="68">
        <v>1534</v>
      </c>
      <c r="P22" s="68">
        <v>1637</v>
      </c>
      <c r="Q22" s="68">
        <v>2033</v>
      </c>
      <c r="R22" s="68">
        <v>2363</v>
      </c>
      <c r="S22" s="68">
        <v>2418</v>
      </c>
      <c r="T22" s="68">
        <v>2430</v>
      </c>
      <c r="U22" s="68">
        <v>2105</v>
      </c>
      <c r="V22" s="68">
        <v>1531</v>
      </c>
      <c r="W22" s="68">
        <v>1389</v>
      </c>
      <c r="X22" s="68">
        <v>1248</v>
      </c>
      <c r="Y22" s="68">
        <v>1035</v>
      </c>
      <c r="Z22" s="68">
        <v>1070</v>
      </c>
      <c r="AA22" s="68">
        <v>1013</v>
      </c>
      <c r="AB22" s="68">
        <v>848</v>
      </c>
      <c r="AC22" s="89">
        <v>1067</v>
      </c>
      <c r="AD22" s="89">
        <v>846</v>
      </c>
      <c r="AE22" s="89">
        <v>718</v>
      </c>
      <c r="AF22" s="68">
        <v>627</v>
      </c>
      <c r="AG22" s="89">
        <v>340</v>
      </c>
      <c r="AH22" s="89">
        <v>425</v>
      </c>
      <c r="AI22" s="89">
        <v>473</v>
      </c>
      <c r="AJ22" s="12">
        <v>593</v>
      </c>
      <c r="AK22" s="12">
        <v>751</v>
      </c>
      <c r="AL22" s="12">
        <v>852</v>
      </c>
      <c r="AM22" s="12">
        <v>808</v>
      </c>
      <c r="AN22" s="13">
        <v>689</v>
      </c>
      <c r="AO22" s="13">
        <v>547</v>
      </c>
      <c r="AP22" s="13">
        <v>478</v>
      </c>
      <c r="AQ22" s="13">
        <v>519</v>
      </c>
    </row>
  </sheetData>
  <sheetProtection/>
  <mergeCells count="10">
    <mergeCell ref="AB2:AE2"/>
    <mergeCell ref="AF2:AI2"/>
    <mergeCell ref="AJ2:AM2"/>
    <mergeCell ref="AN2:AQ2"/>
    <mergeCell ref="D2:G2"/>
    <mergeCell ref="H2:K2"/>
    <mergeCell ref="L2:O2"/>
    <mergeCell ref="P2:S2"/>
    <mergeCell ref="T2:W2"/>
    <mergeCell ref="X2:AA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9">
    <tabColor rgb="FFFFC000"/>
  </sheetPr>
  <dimension ref="B1:L26"/>
  <sheetViews>
    <sheetView showGridLines="0" zoomScalePageLayoutView="0" workbookViewId="0" topLeftCell="B1">
      <selection activeCell="D28" sqref="D28"/>
    </sheetView>
  </sheetViews>
  <sheetFormatPr defaultColWidth="9.140625" defaultRowHeight="12.75"/>
  <cols>
    <col min="1" max="1" width="9.140625" style="0" hidden="1" customWidth="1"/>
    <col min="2" max="2" width="47.8515625" style="4" customWidth="1"/>
    <col min="3" max="12" width="8.7109375" style="2" customWidth="1"/>
  </cols>
  <sheetData>
    <row r="1" ht="23.25">
      <c r="B1" s="1" t="s">
        <v>118</v>
      </c>
    </row>
    <row r="2" spans="2:12" ht="23.25" customHeight="1">
      <c r="B2" s="3" t="s">
        <v>6</v>
      </c>
      <c r="J2" s="127"/>
      <c r="K2" s="127" t="s">
        <v>1</v>
      </c>
      <c r="L2" s="127" t="s">
        <v>1</v>
      </c>
    </row>
    <row r="3" spans="2:12" s="7" customFormat="1" ht="12.75">
      <c r="B3" s="5" t="s">
        <v>7</v>
      </c>
      <c r="C3" s="7" t="s">
        <v>31</v>
      </c>
      <c r="D3" s="7" t="s">
        <v>32</v>
      </c>
      <c r="E3" s="7" t="s">
        <v>33</v>
      </c>
      <c r="F3" s="7" t="s">
        <v>34</v>
      </c>
      <c r="G3" s="7" t="s">
        <v>35</v>
      </c>
      <c r="H3" s="7" t="s">
        <v>36</v>
      </c>
      <c r="I3" s="7" t="s">
        <v>2</v>
      </c>
      <c r="J3" s="7" t="s">
        <v>3</v>
      </c>
      <c r="K3" s="7" t="s">
        <v>4</v>
      </c>
      <c r="L3" s="7" t="s">
        <v>5</v>
      </c>
    </row>
    <row r="4" spans="2:12" ht="12.75">
      <c r="B4" s="4" t="s">
        <v>119</v>
      </c>
      <c r="C4" s="2">
        <v>2674</v>
      </c>
      <c r="D4" s="125">
        <v>3219</v>
      </c>
      <c r="E4" s="125">
        <v>3650</v>
      </c>
      <c r="F4" s="125">
        <v>3781</v>
      </c>
      <c r="G4" s="125">
        <v>3622</v>
      </c>
      <c r="H4" s="125">
        <v>3248</v>
      </c>
      <c r="I4" s="125">
        <v>2656</v>
      </c>
      <c r="J4" s="125">
        <v>1282</v>
      </c>
      <c r="K4" s="9">
        <v>1604</v>
      </c>
      <c r="L4" s="9">
        <v>1625</v>
      </c>
    </row>
    <row r="5" spans="2:12" ht="12.75">
      <c r="B5" s="4" t="s">
        <v>120</v>
      </c>
      <c r="C5" s="2">
        <v>108</v>
      </c>
      <c r="D5" s="125">
        <v>-267</v>
      </c>
      <c r="E5" s="125">
        <v>242</v>
      </c>
      <c r="F5" s="125">
        <v>332</v>
      </c>
      <c r="G5" s="125">
        <v>120</v>
      </c>
      <c r="H5" s="125">
        <v>236</v>
      </c>
      <c r="I5" s="125">
        <v>-452</v>
      </c>
      <c r="J5" s="125">
        <v>132</v>
      </c>
      <c r="K5" s="9">
        <v>-113</v>
      </c>
      <c r="L5" s="9">
        <v>-147</v>
      </c>
    </row>
    <row r="6" spans="2:12" s="80" customFormat="1" ht="12.75">
      <c r="B6" s="72" t="s">
        <v>121</v>
      </c>
      <c r="C6" s="80">
        <v>-463</v>
      </c>
      <c r="D6" s="128">
        <v>-450</v>
      </c>
      <c r="E6" s="128">
        <v>-576</v>
      </c>
      <c r="F6" s="128">
        <v>-371</v>
      </c>
      <c r="G6" s="128">
        <v>-84</v>
      </c>
      <c r="H6" s="128">
        <v>-369</v>
      </c>
      <c r="I6" s="128">
        <v>-425</v>
      </c>
      <c r="J6" s="128">
        <v>-412</v>
      </c>
      <c r="K6" s="15">
        <v>-219</v>
      </c>
      <c r="L6" s="15">
        <v>-85</v>
      </c>
    </row>
    <row r="7" spans="2:12" s="13" customFormat="1" ht="24" customHeight="1">
      <c r="B7" s="11" t="s">
        <v>122</v>
      </c>
      <c r="C7" s="13">
        <v>2319</v>
      </c>
      <c r="D7" s="89">
        <v>2502</v>
      </c>
      <c r="E7" s="89">
        <v>3316</v>
      </c>
      <c r="F7" s="89">
        <v>3742</v>
      </c>
      <c r="G7" s="89">
        <v>3658</v>
      </c>
      <c r="H7" s="89">
        <v>3115</v>
      </c>
      <c r="I7" s="89">
        <v>1779</v>
      </c>
      <c r="J7" s="89">
        <v>1002</v>
      </c>
      <c r="K7" s="12">
        <v>1272</v>
      </c>
      <c r="L7" s="12">
        <v>1393</v>
      </c>
    </row>
    <row r="8" spans="2:12" ht="12.75">
      <c r="B8" s="4" t="s">
        <v>123</v>
      </c>
      <c r="C8" s="2">
        <v>-2868</v>
      </c>
      <c r="D8" s="129">
        <v>-5120</v>
      </c>
      <c r="E8" s="129">
        <v>-4196</v>
      </c>
      <c r="F8" s="129">
        <v>-1607</v>
      </c>
      <c r="G8" s="129">
        <v>-1672</v>
      </c>
      <c r="H8" s="129">
        <v>-1382</v>
      </c>
      <c r="I8" s="129">
        <v>-1334</v>
      </c>
      <c r="J8" s="129">
        <v>-955</v>
      </c>
      <c r="K8" s="130">
        <v>-512</v>
      </c>
      <c r="L8" s="130">
        <v>-334</v>
      </c>
    </row>
    <row r="9" spans="2:12" ht="12.75">
      <c r="B9" s="4" t="s">
        <v>124</v>
      </c>
      <c r="C9" s="2">
        <v>-58</v>
      </c>
      <c r="D9" s="129">
        <v>-22</v>
      </c>
      <c r="E9" s="129">
        <v>-65</v>
      </c>
      <c r="F9" s="129">
        <v>-38</v>
      </c>
      <c r="G9" s="129">
        <v>-38</v>
      </c>
      <c r="H9" s="129">
        <v>-2</v>
      </c>
      <c r="I9" s="129">
        <v>-3</v>
      </c>
      <c r="J9" s="129">
        <v>-10</v>
      </c>
      <c r="K9" s="130">
        <v>-81</v>
      </c>
      <c r="L9" s="130">
        <v>-261</v>
      </c>
    </row>
    <row r="10" spans="2:12" ht="12.75">
      <c r="B10" s="4" t="s">
        <v>125</v>
      </c>
      <c r="C10" s="2">
        <v>955</v>
      </c>
      <c r="D10" s="129">
        <v>5</v>
      </c>
      <c r="E10" s="129">
        <v>0</v>
      </c>
      <c r="F10" s="129">
        <v>0</v>
      </c>
      <c r="G10" s="129">
        <v>0</v>
      </c>
      <c r="H10" s="129">
        <v>0</v>
      </c>
      <c r="I10" s="129">
        <v>0</v>
      </c>
      <c r="J10" s="129">
        <v>339</v>
      </c>
      <c r="K10" s="130">
        <v>0</v>
      </c>
      <c r="L10" s="130">
        <v>0</v>
      </c>
    </row>
    <row r="11" spans="2:12" ht="12.75">
      <c r="B11" s="4" t="s">
        <v>126</v>
      </c>
      <c r="C11" s="2">
        <v>7708</v>
      </c>
      <c r="D11" s="129">
        <v>-1</v>
      </c>
      <c r="E11" s="129">
        <v>15</v>
      </c>
      <c r="F11" s="129">
        <v>0</v>
      </c>
      <c r="G11" s="129">
        <v>941</v>
      </c>
      <c r="H11" s="129"/>
      <c r="I11" s="129"/>
      <c r="J11" s="129"/>
      <c r="K11" s="130"/>
      <c r="L11" s="130"/>
    </row>
    <row r="12" spans="2:12" s="84" customFormat="1" ht="12.75">
      <c r="B12" s="131" t="s">
        <v>127</v>
      </c>
      <c r="C12" s="84">
        <v>-3774</v>
      </c>
      <c r="D12" s="129">
        <v>-36</v>
      </c>
      <c r="E12" s="129">
        <v>0</v>
      </c>
      <c r="F12" s="129">
        <v>-6</v>
      </c>
      <c r="G12" s="129">
        <v>0</v>
      </c>
      <c r="H12" s="129">
        <v>0</v>
      </c>
      <c r="I12" s="129">
        <v>9</v>
      </c>
      <c r="J12" s="129">
        <v>-6581</v>
      </c>
      <c r="K12" s="130" t="s">
        <v>42</v>
      </c>
      <c r="L12" s="130">
        <v>0</v>
      </c>
    </row>
    <row r="13" spans="2:12" s="32" customFormat="1" ht="12.75">
      <c r="B13" s="30" t="s">
        <v>128</v>
      </c>
      <c r="C13" s="32">
        <v>8</v>
      </c>
      <c r="D13" s="132">
        <v>2</v>
      </c>
      <c r="E13" s="132">
        <v>2</v>
      </c>
      <c r="F13" s="132">
        <v>4</v>
      </c>
      <c r="G13" s="132">
        <v>9</v>
      </c>
      <c r="H13" s="132">
        <v>8</v>
      </c>
      <c r="I13" s="132">
        <v>87</v>
      </c>
      <c r="J13" s="132">
        <v>13</v>
      </c>
      <c r="K13" s="133">
        <v>2</v>
      </c>
      <c r="L13" s="133">
        <v>3</v>
      </c>
    </row>
    <row r="14" spans="2:12" s="13" customFormat="1" ht="24" customHeight="1">
      <c r="B14" s="11" t="s">
        <v>129</v>
      </c>
      <c r="C14" s="13">
        <v>1971</v>
      </c>
      <c r="D14" s="89">
        <v>-5172</v>
      </c>
      <c r="E14" s="89">
        <v>-4244</v>
      </c>
      <c r="F14" s="89">
        <v>-1647</v>
      </c>
      <c r="G14" s="89">
        <v>-760</v>
      </c>
      <c r="H14" s="89">
        <v>-1376</v>
      </c>
      <c r="I14" s="89">
        <v>-1241</v>
      </c>
      <c r="J14" s="89">
        <v>-7194</v>
      </c>
      <c r="K14" s="12">
        <v>-591</v>
      </c>
      <c r="L14" s="12">
        <v>-592</v>
      </c>
    </row>
    <row r="15" spans="2:12" s="22" customFormat="1" ht="12.75">
      <c r="B15" s="135" t="s">
        <v>130</v>
      </c>
      <c r="C15" s="22">
        <v>0</v>
      </c>
      <c r="D15" s="136">
        <v>-3</v>
      </c>
      <c r="E15" s="136">
        <v>0</v>
      </c>
      <c r="F15" s="137">
        <v>2</v>
      </c>
      <c r="G15" s="136">
        <v>0</v>
      </c>
      <c r="H15" s="137">
        <v>-3</v>
      </c>
      <c r="I15" s="137">
        <v>1</v>
      </c>
      <c r="J15" s="137">
        <v>-46</v>
      </c>
      <c r="K15" s="136">
        <v>0</v>
      </c>
      <c r="L15" s="136">
        <v>0</v>
      </c>
    </row>
    <row r="16" spans="2:12" ht="12.75">
      <c r="B16" s="4" t="s">
        <v>131</v>
      </c>
      <c r="C16" s="2">
        <v>-421</v>
      </c>
      <c r="D16" s="125">
        <v>3863</v>
      </c>
      <c r="E16" s="125">
        <v>1308</v>
      </c>
      <c r="F16" s="125">
        <v>-564</v>
      </c>
      <c r="G16" s="125">
        <v>-2687</v>
      </c>
      <c r="H16" s="125">
        <v>-1082</v>
      </c>
      <c r="I16" s="125">
        <v>-466</v>
      </c>
      <c r="J16" s="125">
        <v>4488</v>
      </c>
      <c r="K16" s="130">
        <v>-132</v>
      </c>
      <c r="L16" s="130">
        <v>-820</v>
      </c>
    </row>
    <row r="17" spans="2:12" ht="12.75">
      <c r="B17" s="4" t="s">
        <v>132</v>
      </c>
      <c r="C17" s="2">
        <v>0</v>
      </c>
      <c r="D17" s="125">
        <v>-41</v>
      </c>
      <c r="E17" s="125">
        <v>-41</v>
      </c>
      <c r="F17" s="136">
        <v>0</v>
      </c>
      <c r="G17" s="136">
        <v>0</v>
      </c>
      <c r="H17" s="136">
        <v>0</v>
      </c>
      <c r="I17" s="136">
        <v>0</v>
      </c>
      <c r="J17" s="136">
        <v>0</v>
      </c>
      <c r="K17" s="136">
        <v>0</v>
      </c>
      <c r="L17" s="136">
        <v>0</v>
      </c>
    </row>
    <row r="18" spans="2:12" ht="12.75">
      <c r="B18" s="4" t="s">
        <v>133</v>
      </c>
      <c r="C18" s="2">
        <v>-889</v>
      </c>
      <c r="D18" s="125">
        <v>-890</v>
      </c>
      <c r="E18" s="125">
        <v>-891</v>
      </c>
      <c r="F18" s="125">
        <v>-880</v>
      </c>
      <c r="G18" s="125">
        <v>-651</v>
      </c>
      <c r="H18" s="125">
        <v>-465</v>
      </c>
      <c r="I18" s="125">
        <v>-413</v>
      </c>
      <c r="J18" s="125">
        <v>-361</v>
      </c>
      <c r="K18" s="130">
        <v>-361</v>
      </c>
      <c r="L18" s="130">
        <v>-52</v>
      </c>
    </row>
    <row r="19" spans="2:12" ht="12.75">
      <c r="B19" s="4" t="s">
        <v>134</v>
      </c>
      <c r="C19" s="2">
        <v>0</v>
      </c>
      <c r="D19" s="125">
        <v>0</v>
      </c>
      <c r="E19" s="125">
        <v>-1</v>
      </c>
      <c r="F19" s="125">
        <v>-165</v>
      </c>
      <c r="G19" s="125">
        <v>-76</v>
      </c>
      <c r="H19" s="125"/>
      <c r="I19" s="125"/>
      <c r="J19" s="125"/>
      <c r="K19" s="130"/>
      <c r="L19" s="130"/>
    </row>
    <row r="20" spans="2:12" s="84" customFormat="1" ht="12">
      <c r="B20" s="131" t="s">
        <v>135</v>
      </c>
      <c r="C20" s="84">
        <v>0</v>
      </c>
      <c r="D20" s="136">
        <v>0</v>
      </c>
      <c r="E20" s="136">
        <v>0</v>
      </c>
      <c r="F20" s="136">
        <v>0</v>
      </c>
      <c r="G20" s="136">
        <v>0</v>
      </c>
      <c r="H20" s="136">
        <v>0</v>
      </c>
      <c r="I20" s="137">
        <v>42</v>
      </c>
      <c r="J20" s="137">
        <v>1935</v>
      </c>
      <c r="K20" s="136" t="s">
        <v>42</v>
      </c>
      <c r="L20" s="136">
        <v>0</v>
      </c>
    </row>
    <row r="21" spans="2:12" s="32" customFormat="1" ht="12">
      <c r="B21" s="30" t="s">
        <v>136</v>
      </c>
      <c r="C21" s="32">
        <v>0</v>
      </c>
      <c r="D21" s="138">
        <v>0</v>
      </c>
      <c r="E21" s="138">
        <v>0</v>
      </c>
      <c r="F21" s="138">
        <v>0</v>
      </c>
      <c r="G21" s="138">
        <v>0</v>
      </c>
      <c r="H21" s="138">
        <v>0</v>
      </c>
      <c r="I21" s="138">
        <v>0</v>
      </c>
      <c r="J21" s="138">
        <v>0</v>
      </c>
      <c r="K21" s="139">
        <v>0</v>
      </c>
      <c r="L21" s="139">
        <v>5</v>
      </c>
    </row>
    <row r="22" spans="2:12" s="13" customFormat="1" ht="24" customHeight="1">
      <c r="B22" s="11" t="s">
        <v>137</v>
      </c>
      <c r="C22" s="13">
        <v>-1310</v>
      </c>
      <c r="D22" s="89">
        <v>2929</v>
      </c>
      <c r="E22" s="89">
        <v>375</v>
      </c>
      <c r="F22" s="89">
        <v>-1607</v>
      </c>
      <c r="G22" s="89">
        <v>-3414</v>
      </c>
      <c r="H22" s="89">
        <v>-1550</v>
      </c>
      <c r="I22" s="89">
        <v>-836</v>
      </c>
      <c r="J22" s="89">
        <v>6016</v>
      </c>
      <c r="K22" s="12">
        <v>-493</v>
      </c>
      <c r="L22" s="12">
        <v>-867</v>
      </c>
    </row>
    <row r="23" spans="2:12" s="22" customFormat="1" ht="24" customHeight="1">
      <c r="B23" s="20" t="s">
        <v>138</v>
      </c>
      <c r="C23" s="22">
        <v>2980</v>
      </c>
      <c r="D23" s="90">
        <v>259</v>
      </c>
      <c r="E23" s="90">
        <v>-553</v>
      </c>
      <c r="F23" s="90">
        <v>488</v>
      </c>
      <c r="G23" s="90">
        <v>-516</v>
      </c>
      <c r="H23" s="90">
        <v>189</v>
      </c>
      <c r="I23" s="90">
        <v>-298</v>
      </c>
      <c r="J23" s="90">
        <v>-176</v>
      </c>
      <c r="K23" s="21">
        <v>188</v>
      </c>
      <c r="L23" s="21">
        <v>-66</v>
      </c>
    </row>
    <row r="24" spans="2:12" s="22" customFormat="1" ht="24" customHeight="1">
      <c r="B24" s="20" t="s">
        <v>139</v>
      </c>
      <c r="C24" s="22">
        <v>456</v>
      </c>
      <c r="D24" s="90">
        <v>168</v>
      </c>
      <c r="E24" s="90">
        <v>708</v>
      </c>
      <c r="F24" s="90">
        <v>188</v>
      </c>
      <c r="G24" s="90">
        <v>737</v>
      </c>
      <c r="H24" s="90">
        <v>497</v>
      </c>
      <c r="I24" s="90">
        <v>774</v>
      </c>
      <c r="J24" s="90">
        <v>929</v>
      </c>
      <c r="K24" s="21">
        <v>740</v>
      </c>
      <c r="L24" s="21">
        <v>818</v>
      </c>
    </row>
    <row r="25" spans="2:12" s="22" customFormat="1" ht="24" customHeight="1">
      <c r="B25" s="20" t="s">
        <v>140</v>
      </c>
      <c r="C25" s="22">
        <v>14</v>
      </c>
      <c r="D25" s="90">
        <v>29</v>
      </c>
      <c r="E25" s="90">
        <v>13</v>
      </c>
      <c r="F25" s="90">
        <v>32</v>
      </c>
      <c r="G25" s="90">
        <v>-33</v>
      </c>
      <c r="H25" s="90">
        <v>51</v>
      </c>
      <c r="I25" s="90">
        <v>21</v>
      </c>
      <c r="J25" s="90">
        <v>-8</v>
      </c>
      <c r="K25" s="21">
        <v>1</v>
      </c>
      <c r="L25" s="21">
        <v>-12</v>
      </c>
    </row>
    <row r="26" spans="2:12" s="22" customFormat="1" ht="24" customHeight="1">
      <c r="B26" s="20" t="s">
        <v>141</v>
      </c>
      <c r="C26" s="22">
        <v>3450</v>
      </c>
      <c r="D26" s="90">
        <v>456</v>
      </c>
      <c r="E26" s="90">
        <v>168</v>
      </c>
      <c r="F26" s="90">
        <v>708</v>
      </c>
      <c r="G26" s="90">
        <v>188</v>
      </c>
      <c r="H26" s="90">
        <v>737</v>
      </c>
      <c r="I26" s="90">
        <v>497</v>
      </c>
      <c r="J26" s="90">
        <v>745</v>
      </c>
      <c r="K26" s="21">
        <v>929</v>
      </c>
      <c r="L26" s="21">
        <v>740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BillerudKorsnäs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Wirdefeldt Schattauer Lena, Solna</dc:creator>
  <cp:keywords/>
  <dc:description/>
  <cp:lastModifiedBy>Wirdefeldt Schattauer Lena, Solna</cp:lastModifiedBy>
  <dcterms:created xsi:type="dcterms:W3CDTF">2020-04-23T12:54:48Z</dcterms:created>
  <dcterms:modified xsi:type="dcterms:W3CDTF">2020-04-23T12:55:01Z</dcterms:modified>
  <cp:category/>
  <cp:version/>
  <cp:contentType/>
  <cp:contentStatus/>
</cp:coreProperties>
</file>